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-EC1-2833\Desktop\ECOFLOW\Tiempos de Respaldo\"/>
    </mc:Choice>
  </mc:AlternateContent>
  <bookViews>
    <workbookView xWindow="0" yWindow="0" windowWidth="28800" windowHeight="12504"/>
  </bookViews>
  <sheets>
    <sheet name="ECOFLOW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3" l="1"/>
  <c r="O28" i="3" s="1"/>
  <c r="P28" i="3" s="1"/>
  <c r="Q28" i="3" s="1"/>
  <c r="R28" i="3" s="1"/>
  <c r="S28" i="3" s="1"/>
  <c r="T28" i="3" s="1"/>
  <c r="U28" i="3" s="1"/>
  <c r="H28" i="3"/>
  <c r="I28" i="3" s="1"/>
  <c r="J28" i="3" s="1"/>
  <c r="K28" i="3" s="1"/>
  <c r="L28" i="3" s="1"/>
  <c r="E44" i="3"/>
  <c r="E45" i="3"/>
  <c r="E46" i="3"/>
  <c r="E47" i="3"/>
  <c r="E43" i="3"/>
  <c r="E39" i="3"/>
  <c r="E40" i="3"/>
  <c r="E41" i="3"/>
  <c r="E42" i="3"/>
  <c r="E3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19" i="3"/>
  <c r="D20" i="3"/>
  <c r="D21" i="3"/>
  <c r="D22" i="3"/>
  <c r="D18" i="3"/>
  <c r="D14" i="3"/>
  <c r="D15" i="3"/>
  <c r="D16" i="3"/>
  <c r="D17" i="3"/>
  <c r="D13" i="3"/>
  <c r="C22" i="3"/>
  <c r="C21" i="3"/>
  <c r="C20" i="3"/>
  <c r="G20" i="3" s="1"/>
  <c r="C19" i="3"/>
  <c r="G19" i="3" s="1"/>
  <c r="C18" i="3"/>
  <c r="H18" i="3" s="1"/>
  <c r="C17" i="3"/>
  <c r="C16" i="3"/>
  <c r="C15" i="3"/>
  <c r="C14" i="3"/>
  <c r="G14" i="3" s="1"/>
  <c r="C13" i="3"/>
  <c r="G13" i="3" s="1"/>
  <c r="C12" i="3"/>
  <c r="E12" i="3" s="1"/>
  <c r="C37" i="3"/>
  <c r="H37" i="3" s="1"/>
  <c r="C36" i="3"/>
  <c r="C35" i="3"/>
  <c r="C34" i="3"/>
  <c r="C33" i="3"/>
  <c r="C11" i="3"/>
  <c r="C10" i="3"/>
  <c r="C9" i="3"/>
  <c r="C8" i="3"/>
  <c r="U42" i="3" l="1"/>
  <c r="U40" i="3"/>
  <c r="V28" i="3"/>
  <c r="U38" i="3"/>
  <c r="U39" i="3"/>
  <c r="U41" i="3"/>
  <c r="U47" i="3"/>
  <c r="U46" i="3"/>
  <c r="U45" i="3"/>
  <c r="U44" i="3"/>
  <c r="U43" i="3"/>
  <c r="E22" i="3"/>
  <c r="E14" i="3"/>
  <c r="I34" i="3"/>
  <c r="I35" i="3"/>
  <c r="L33" i="3"/>
  <c r="K36" i="3"/>
  <c r="H17" i="3"/>
  <c r="E17" i="3"/>
  <c r="G17" i="3"/>
  <c r="G16" i="3"/>
  <c r="F21" i="3"/>
  <c r="H15" i="3"/>
  <c r="H14" i="3"/>
  <c r="F18" i="3"/>
  <c r="H19" i="3"/>
  <c r="F15" i="3"/>
  <c r="E15" i="3"/>
  <c r="G15" i="3"/>
  <c r="F13" i="3"/>
  <c r="F17" i="3"/>
  <c r="E19" i="3"/>
  <c r="F20" i="3"/>
  <c r="F22" i="3"/>
  <c r="H22" i="3"/>
  <c r="H21" i="3"/>
  <c r="E20" i="3"/>
  <c r="E18" i="3"/>
  <c r="F19" i="3"/>
  <c r="G12" i="3"/>
  <c r="G22" i="3"/>
  <c r="G21" i="3"/>
  <c r="H20" i="3"/>
  <c r="H16" i="3"/>
  <c r="H13" i="3"/>
  <c r="E16" i="3"/>
  <c r="F16" i="3"/>
  <c r="G18" i="3"/>
  <c r="E21" i="3"/>
  <c r="E13" i="3"/>
  <c r="F14" i="3"/>
  <c r="P33" i="3"/>
  <c r="Q33" i="3"/>
  <c r="R33" i="3"/>
  <c r="I33" i="3"/>
  <c r="S33" i="3"/>
  <c r="T33" i="3"/>
  <c r="J35" i="3"/>
  <c r="K33" i="3"/>
  <c r="Q37" i="3"/>
  <c r="N35" i="3"/>
  <c r="P37" i="3"/>
  <c r="N33" i="3"/>
  <c r="S35" i="3"/>
  <c r="P34" i="3"/>
  <c r="R35" i="3"/>
  <c r="P35" i="3"/>
  <c r="O36" i="3"/>
  <c r="O35" i="3"/>
  <c r="H34" i="3"/>
  <c r="N37" i="3"/>
  <c r="O34" i="3"/>
  <c r="S37" i="3"/>
  <c r="P36" i="3"/>
  <c r="R34" i="3"/>
  <c r="N34" i="3"/>
  <c r="K35" i="3"/>
  <c r="T36" i="3"/>
  <c r="Q35" i="3"/>
  <c r="O37" i="3"/>
  <c r="S36" i="3"/>
  <c r="L37" i="3"/>
  <c r="R36" i="3"/>
  <c r="T34" i="3"/>
  <c r="T37" i="3"/>
  <c r="Q36" i="3"/>
  <c r="S34" i="3"/>
  <c r="H33" i="3"/>
  <c r="N36" i="3"/>
  <c r="O33" i="3"/>
  <c r="R37" i="3"/>
  <c r="T35" i="3"/>
  <c r="Q34" i="3"/>
  <c r="H36" i="3"/>
  <c r="H35" i="3"/>
  <c r="J37" i="3"/>
  <c r="K34" i="3"/>
  <c r="E9" i="3"/>
  <c r="I37" i="3"/>
  <c r="J34" i="3"/>
  <c r="L36" i="3"/>
  <c r="I36" i="3"/>
  <c r="J33" i="3"/>
  <c r="L35" i="3"/>
  <c r="J36" i="3"/>
  <c r="K37" i="3"/>
  <c r="L34" i="3"/>
  <c r="E11" i="3"/>
  <c r="F12" i="3"/>
  <c r="E10" i="3"/>
  <c r="G8" i="3"/>
  <c r="F11" i="3"/>
  <c r="E8" i="3"/>
  <c r="H12" i="3"/>
  <c r="F10" i="3"/>
  <c r="H11" i="3"/>
  <c r="F9" i="3"/>
  <c r="G11" i="3"/>
  <c r="H10" i="3"/>
  <c r="F8" i="3"/>
  <c r="G10" i="3"/>
  <c r="H9" i="3"/>
  <c r="G9" i="3"/>
  <c r="H8" i="3"/>
  <c r="I5" i="3"/>
  <c r="I16" i="3" s="1"/>
  <c r="W28" i="3" l="1"/>
  <c r="V39" i="3"/>
  <c r="V40" i="3"/>
  <c r="V41" i="3"/>
  <c r="V42" i="3"/>
  <c r="V43" i="3"/>
  <c r="V44" i="3"/>
  <c r="V45" i="3"/>
  <c r="V47" i="3"/>
  <c r="V38" i="3"/>
  <c r="V46" i="3"/>
  <c r="I14" i="3"/>
  <c r="I17" i="3"/>
  <c r="I13" i="3"/>
  <c r="I9" i="3"/>
  <c r="I21" i="3"/>
  <c r="I22" i="3"/>
  <c r="I18" i="3"/>
  <c r="I19" i="3"/>
  <c r="I15" i="3"/>
  <c r="I20" i="3"/>
  <c r="I11" i="3"/>
  <c r="I10" i="3"/>
  <c r="J5" i="3"/>
  <c r="I12" i="3"/>
  <c r="I8" i="3"/>
  <c r="X28" i="3" l="1"/>
  <c r="W38" i="3"/>
  <c r="W44" i="3"/>
  <c r="W43" i="3"/>
  <c r="W42" i="3"/>
  <c r="W41" i="3"/>
  <c r="W40" i="3"/>
  <c r="W45" i="3"/>
  <c r="W47" i="3"/>
  <c r="W39" i="3"/>
  <c r="W46" i="3"/>
  <c r="J18" i="3"/>
  <c r="J14" i="3"/>
  <c r="J20" i="3"/>
  <c r="J16" i="3"/>
  <c r="J15" i="3"/>
  <c r="J22" i="3"/>
  <c r="J13" i="3"/>
  <c r="J19" i="3"/>
  <c r="J21" i="3"/>
  <c r="J17" i="3"/>
  <c r="K5" i="3"/>
  <c r="J9" i="3"/>
  <c r="J11" i="3"/>
  <c r="J10" i="3"/>
  <c r="J8" i="3"/>
  <c r="J12" i="3"/>
  <c r="Y28" i="3" l="1"/>
  <c r="X39" i="3"/>
  <c r="X40" i="3"/>
  <c r="X41" i="3"/>
  <c r="X42" i="3"/>
  <c r="X43" i="3"/>
  <c r="X44" i="3"/>
  <c r="X45" i="3"/>
  <c r="X46" i="3"/>
  <c r="X47" i="3"/>
  <c r="X38" i="3"/>
  <c r="K21" i="3"/>
  <c r="K22" i="3"/>
  <c r="K16" i="3"/>
  <c r="K15" i="3"/>
  <c r="K18" i="3"/>
  <c r="K13" i="3"/>
  <c r="K19" i="3"/>
  <c r="K20" i="3"/>
  <c r="K17" i="3"/>
  <c r="K14" i="3"/>
  <c r="L5" i="3"/>
  <c r="K9" i="3"/>
  <c r="K10" i="3"/>
  <c r="K11" i="3"/>
  <c r="K8" i="3"/>
  <c r="K12" i="3"/>
  <c r="Z28" i="3" l="1"/>
  <c r="Y38" i="3"/>
  <c r="Y45" i="3"/>
  <c r="Y44" i="3"/>
  <c r="Y43" i="3"/>
  <c r="Y42" i="3"/>
  <c r="Y41" i="3"/>
  <c r="Y40" i="3"/>
  <c r="Y46" i="3"/>
  <c r="Y47" i="3"/>
  <c r="Y39" i="3"/>
  <c r="L21" i="3"/>
  <c r="L19" i="3"/>
  <c r="L13" i="3"/>
  <c r="L15" i="3"/>
  <c r="L22" i="3"/>
  <c r="L20" i="3"/>
  <c r="L16" i="3"/>
  <c r="L17" i="3"/>
  <c r="L14" i="3"/>
  <c r="L18" i="3"/>
  <c r="M5" i="3"/>
  <c r="L11" i="3"/>
  <c r="L12" i="3"/>
  <c r="L9" i="3"/>
  <c r="L8" i="3"/>
  <c r="L10" i="3"/>
  <c r="AA28" i="3" l="1"/>
  <c r="Z39" i="3"/>
  <c r="Z40" i="3"/>
  <c r="Z41" i="3"/>
  <c r="Z42" i="3"/>
  <c r="Z43" i="3"/>
  <c r="Z44" i="3"/>
  <c r="Z45" i="3"/>
  <c r="Z46" i="3"/>
  <c r="Z47" i="3"/>
  <c r="Z38" i="3"/>
  <c r="M21" i="3"/>
  <c r="M22" i="3"/>
  <c r="M14" i="3"/>
  <c r="M18" i="3"/>
  <c r="M16" i="3"/>
  <c r="M15" i="3"/>
  <c r="M13" i="3"/>
  <c r="M17" i="3"/>
  <c r="M19" i="3"/>
  <c r="M20" i="3"/>
  <c r="N5" i="3"/>
  <c r="M11" i="3"/>
  <c r="M12" i="3"/>
  <c r="M9" i="3"/>
  <c r="M8" i="3"/>
  <c r="M10" i="3"/>
  <c r="AB28" i="3" l="1"/>
  <c r="AA38" i="3"/>
  <c r="AA40" i="3"/>
  <c r="AA42" i="3"/>
  <c r="AA44" i="3"/>
  <c r="AA45" i="3"/>
  <c r="AA46" i="3"/>
  <c r="AA47" i="3"/>
  <c r="AA43" i="3"/>
  <c r="AA41" i="3"/>
  <c r="AA39" i="3"/>
  <c r="N20" i="3"/>
  <c r="N13" i="3"/>
  <c r="N21" i="3"/>
  <c r="N22" i="3"/>
  <c r="N16" i="3"/>
  <c r="N18" i="3"/>
  <c r="N15" i="3"/>
  <c r="N19" i="3"/>
  <c r="N17" i="3"/>
  <c r="N14" i="3"/>
  <c r="O5" i="3"/>
  <c r="N11" i="3"/>
  <c r="N12" i="3"/>
  <c r="N8" i="3"/>
  <c r="N9" i="3"/>
  <c r="N10" i="3"/>
  <c r="AC28" i="3" l="1"/>
  <c r="AB40" i="3"/>
  <c r="AB41" i="3"/>
  <c r="AB42" i="3"/>
  <c r="AB44" i="3"/>
  <c r="AB45" i="3"/>
  <c r="AB46" i="3"/>
  <c r="AB47" i="3"/>
  <c r="AB43" i="3"/>
  <c r="AB39" i="3"/>
  <c r="AB38" i="3"/>
  <c r="O14" i="3"/>
  <c r="O19" i="3"/>
  <c r="O17" i="3"/>
  <c r="O20" i="3"/>
  <c r="O13" i="3"/>
  <c r="O16" i="3"/>
  <c r="O15" i="3"/>
  <c r="O21" i="3"/>
  <c r="O22" i="3"/>
  <c r="O18" i="3"/>
  <c r="P5" i="3"/>
  <c r="O9" i="3"/>
  <c r="O10" i="3"/>
  <c r="O11" i="3"/>
  <c r="O8" i="3"/>
  <c r="O12" i="3"/>
  <c r="AD28" i="3" l="1"/>
  <c r="AC46" i="3"/>
  <c r="AC43" i="3"/>
  <c r="AC44" i="3"/>
  <c r="AC45" i="3"/>
  <c r="AC47" i="3"/>
  <c r="P18" i="3"/>
  <c r="P19" i="3"/>
  <c r="P15" i="3"/>
  <c r="P14" i="3"/>
  <c r="P17" i="3"/>
  <c r="P20" i="3"/>
  <c r="P16" i="3"/>
  <c r="P21" i="3"/>
  <c r="P13" i="3"/>
  <c r="P22" i="3"/>
  <c r="Q5" i="3"/>
  <c r="P10" i="3"/>
  <c r="P8" i="3"/>
  <c r="P11" i="3"/>
  <c r="P9" i="3"/>
  <c r="P12" i="3"/>
  <c r="AE28" i="3" l="1"/>
  <c r="AD45" i="3"/>
  <c r="AD46" i="3"/>
  <c r="AD47" i="3"/>
  <c r="AD44" i="3"/>
  <c r="AD43" i="3"/>
  <c r="Q21" i="3"/>
  <c r="Q22" i="3"/>
  <c r="Q18" i="3"/>
  <c r="Q13" i="3"/>
  <c r="Q19" i="3"/>
  <c r="Q15" i="3"/>
  <c r="Q16" i="3"/>
  <c r="Q17" i="3"/>
  <c r="Q14" i="3"/>
  <c r="Q20" i="3"/>
  <c r="R5" i="3"/>
  <c r="Q11" i="3"/>
  <c r="Q12" i="3"/>
  <c r="Q8" i="3"/>
  <c r="Q10" i="3"/>
  <c r="Q9" i="3"/>
  <c r="AF28" i="3" l="1"/>
  <c r="AE43" i="3"/>
  <c r="AE46" i="3"/>
  <c r="AE47" i="3"/>
  <c r="AE45" i="3"/>
  <c r="AE44" i="3"/>
  <c r="R14" i="3"/>
  <c r="R20" i="3"/>
  <c r="R16" i="3"/>
  <c r="R17" i="3"/>
  <c r="R22" i="3"/>
  <c r="R13" i="3"/>
  <c r="R15" i="3"/>
  <c r="R19" i="3"/>
  <c r="R21" i="3"/>
  <c r="R18" i="3"/>
  <c r="S5" i="3"/>
  <c r="R9" i="3"/>
  <c r="R10" i="3"/>
  <c r="R11" i="3"/>
  <c r="R8" i="3"/>
  <c r="R12" i="3"/>
  <c r="AG28" i="3" l="1"/>
  <c r="AF45" i="3"/>
  <c r="AF46" i="3"/>
  <c r="AF47" i="3"/>
  <c r="AF44" i="3"/>
  <c r="AF43" i="3"/>
  <c r="S19" i="3"/>
  <c r="S22" i="3"/>
  <c r="S21" i="3"/>
  <c r="S18" i="3"/>
  <c r="S13" i="3"/>
  <c r="S14" i="3"/>
  <c r="S15" i="3"/>
  <c r="S20" i="3"/>
  <c r="S17" i="3"/>
  <c r="S16" i="3"/>
  <c r="T5" i="3"/>
  <c r="S9" i="3"/>
  <c r="S8" i="3"/>
  <c r="S10" i="3"/>
  <c r="S12" i="3"/>
  <c r="S11" i="3"/>
  <c r="AH28" i="3" l="1"/>
  <c r="AG43" i="3"/>
  <c r="AG47" i="3"/>
  <c r="AG46" i="3"/>
  <c r="AG45" i="3"/>
  <c r="AG44" i="3"/>
  <c r="T19" i="3"/>
  <c r="T18" i="3"/>
  <c r="T22" i="3"/>
  <c r="T20" i="3"/>
  <c r="T16" i="3"/>
  <c r="T17" i="3"/>
  <c r="T15" i="3"/>
  <c r="T13" i="3"/>
  <c r="T14" i="3"/>
  <c r="T21" i="3"/>
  <c r="U5" i="3"/>
  <c r="T12" i="3"/>
  <c r="T8" i="3"/>
  <c r="T10" i="3"/>
  <c r="T9" i="3"/>
  <c r="T11" i="3"/>
  <c r="AI28" i="3" l="1"/>
  <c r="AH45" i="3"/>
  <c r="AH46" i="3"/>
  <c r="AH47" i="3"/>
  <c r="AH44" i="3"/>
  <c r="AH43" i="3"/>
  <c r="U21" i="3"/>
  <c r="U19" i="3"/>
  <c r="U22" i="3"/>
  <c r="U16" i="3"/>
  <c r="U13" i="3"/>
  <c r="U15" i="3"/>
  <c r="U18" i="3"/>
  <c r="U20" i="3"/>
  <c r="U17" i="3"/>
  <c r="U14" i="3"/>
  <c r="V5" i="3"/>
  <c r="U11" i="3"/>
  <c r="U12" i="3"/>
  <c r="U9" i="3"/>
  <c r="U10" i="3"/>
  <c r="U8" i="3"/>
  <c r="AJ28" i="3" l="1"/>
  <c r="AI43" i="3"/>
  <c r="AI47" i="3"/>
  <c r="AI46" i="3"/>
  <c r="AI45" i="3"/>
  <c r="AI44" i="3"/>
  <c r="V20" i="3"/>
  <c r="V13" i="3"/>
  <c r="V21" i="3"/>
  <c r="V22" i="3"/>
  <c r="V18" i="3"/>
  <c r="V19" i="3"/>
  <c r="V16" i="3"/>
  <c r="V14" i="3"/>
  <c r="V15" i="3"/>
  <c r="V17" i="3"/>
  <c r="W5" i="3"/>
  <c r="V9" i="3"/>
  <c r="V10" i="3"/>
  <c r="V11" i="3"/>
  <c r="V12" i="3"/>
  <c r="V8" i="3"/>
  <c r="AJ46" i="3" l="1"/>
  <c r="AJ47" i="3"/>
  <c r="AJ43" i="3"/>
  <c r="AJ45" i="3"/>
  <c r="AJ44" i="3"/>
  <c r="W14" i="3"/>
  <c r="W17" i="3"/>
  <c r="W19" i="3"/>
  <c r="W20" i="3"/>
  <c r="W13" i="3"/>
  <c r="W16" i="3"/>
  <c r="W15" i="3"/>
  <c r="W18" i="3"/>
  <c r="W22" i="3"/>
  <c r="W21" i="3"/>
  <c r="X5" i="3"/>
  <c r="W8" i="3"/>
  <c r="W9" i="3"/>
  <c r="W11" i="3"/>
  <c r="W10" i="3"/>
  <c r="W12" i="3"/>
  <c r="X18" i="3" l="1"/>
  <c r="X17" i="3"/>
  <c r="X14" i="3"/>
  <c r="X19" i="3"/>
  <c r="X16" i="3"/>
  <c r="X21" i="3"/>
  <c r="X13" i="3"/>
  <c r="X15" i="3"/>
  <c r="X22" i="3"/>
  <c r="X20" i="3"/>
  <c r="Y5" i="3"/>
  <c r="X9" i="3"/>
  <c r="X11" i="3"/>
  <c r="X10" i="3"/>
  <c r="X12" i="3"/>
  <c r="X8" i="3"/>
  <c r="Y21" i="3" l="1"/>
  <c r="Y22" i="3"/>
  <c r="Y18" i="3"/>
  <c r="Y19" i="3"/>
  <c r="Y16" i="3"/>
  <c r="Y14" i="3"/>
  <c r="Y17" i="3"/>
  <c r="Y20" i="3"/>
  <c r="Y15" i="3"/>
  <c r="Y13" i="3"/>
  <c r="Z5" i="3"/>
  <c r="Y11" i="3"/>
  <c r="Y12" i="3"/>
  <c r="Y8" i="3"/>
  <c r="Y9" i="3"/>
  <c r="Y10" i="3"/>
  <c r="Z22" i="3" l="1"/>
  <c r="Z17" i="3"/>
  <c r="Z13" i="3"/>
  <c r="Z18" i="3"/>
  <c r="Z19" i="3"/>
  <c r="Z15" i="3"/>
  <c r="Z21" i="3"/>
  <c r="Z20" i="3"/>
  <c r="Z14" i="3"/>
  <c r="Z16" i="3"/>
  <c r="AA5" i="3"/>
  <c r="Z8" i="3"/>
  <c r="Z11" i="3"/>
  <c r="Z10" i="3"/>
  <c r="Z9" i="3"/>
  <c r="Z12" i="3"/>
  <c r="AA19" i="3" l="1"/>
  <c r="AA21" i="3"/>
  <c r="AA22" i="3"/>
  <c r="AA18" i="3"/>
  <c r="AA13" i="3"/>
  <c r="AA16" i="3"/>
  <c r="AA20" i="3"/>
  <c r="AA17" i="3"/>
  <c r="AA15" i="3"/>
  <c r="AA14" i="3"/>
  <c r="AB5" i="3"/>
  <c r="AA10" i="3"/>
  <c r="AA9" i="3"/>
  <c r="AA11" i="3"/>
  <c r="AA8" i="3"/>
  <c r="AA12" i="3"/>
  <c r="AB22" i="3" l="1"/>
  <c r="AB20" i="3"/>
  <c r="AB16" i="3"/>
  <c r="AB17" i="3"/>
  <c r="AB13" i="3"/>
  <c r="AB14" i="3"/>
  <c r="AB18" i="3"/>
  <c r="AB21" i="3"/>
  <c r="AB15" i="3"/>
  <c r="AB19" i="3"/>
  <c r="AC5" i="3"/>
  <c r="AB9" i="3"/>
  <c r="AB8" i="3"/>
  <c r="AB10" i="3"/>
  <c r="AB12" i="3"/>
  <c r="AB11" i="3"/>
  <c r="AC22" i="3" l="1"/>
  <c r="AC21" i="3"/>
  <c r="AC19" i="3"/>
  <c r="AC13" i="3"/>
  <c r="AC20" i="3"/>
  <c r="AC15" i="3"/>
  <c r="AC17" i="3"/>
  <c r="AC18" i="3"/>
  <c r="AC14" i="3"/>
  <c r="AC16" i="3"/>
  <c r="AD5" i="3"/>
  <c r="AC11" i="3"/>
  <c r="AC12" i="3"/>
  <c r="AC10" i="3"/>
  <c r="AC8" i="3"/>
  <c r="AC9" i="3"/>
  <c r="AD13" i="3" l="1"/>
  <c r="AD20" i="3"/>
  <c r="AD21" i="3"/>
  <c r="AD22" i="3"/>
  <c r="AD19" i="3"/>
  <c r="AD17" i="3"/>
  <c r="AD15" i="3"/>
  <c r="AD16" i="3"/>
  <c r="AD14" i="3"/>
  <c r="AD18" i="3"/>
  <c r="AE5" i="3"/>
  <c r="AD10" i="3"/>
  <c r="AD9" i="3"/>
  <c r="AD8" i="3"/>
  <c r="AD11" i="3"/>
  <c r="AD12" i="3"/>
  <c r="AE17" i="3" l="1"/>
  <c r="AE14" i="3"/>
  <c r="AE19" i="3"/>
  <c r="AE13" i="3"/>
  <c r="AE20" i="3"/>
  <c r="AE16" i="3"/>
  <c r="AE18" i="3"/>
  <c r="AE22" i="3"/>
  <c r="AE15" i="3"/>
  <c r="AE21" i="3"/>
  <c r="AF5" i="3"/>
  <c r="AE9" i="3"/>
  <c r="AE8" i="3"/>
  <c r="AE10" i="3"/>
  <c r="AE11" i="3"/>
  <c r="AE12" i="3"/>
  <c r="AF18" i="3" l="1"/>
  <c r="AF19" i="3"/>
  <c r="AF14" i="3"/>
  <c r="AF17" i="3"/>
  <c r="AF15" i="3"/>
  <c r="AF21" i="3"/>
  <c r="AF13" i="3"/>
  <c r="AF22" i="3"/>
  <c r="AF20" i="3"/>
  <c r="AF16" i="3"/>
  <c r="AG5" i="3"/>
  <c r="AF12" i="3"/>
  <c r="AF9" i="3"/>
  <c r="AF8" i="3"/>
  <c r="AF10" i="3"/>
  <c r="AF11" i="3"/>
  <c r="AG21" i="3" l="1"/>
  <c r="AG22" i="3"/>
  <c r="AH5" i="3"/>
  <c r="AG18" i="3"/>
  <c r="AG19" i="3"/>
  <c r="AG15" i="3"/>
  <c r="AG20" i="3"/>
  <c r="AG16" i="3"/>
  <c r="AG17" i="3"/>
  <c r="AG13" i="3"/>
  <c r="AG14" i="3"/>
  <c r="AG12" i="3"/>
  <c r="AG11" i="3"/>
  <c r="AG9" i="3"/>
  <c r="AG8" i="3"/>
  <c r="AG10" i="3"/>
  <c r="AH13" i="3" l="1"/>
  <c r="AH14" i="3"/>
  <c r="AH19" i="3"/>
  <c r="AH20" i="3"/>
  <c r="AH16" i="3"/>
  <c r="AH17" i="3"/>
  <c r="AH21" i="3"/>
  <c r="AH15" i="3"/>
  <c r="AH18" i="3"/>
  <c r="AH22" i="3"/>
  <c r="AI5" i="3"/>
  <c r="AH11" i="3"/>
  <c r="AH12" i="3"/>
  <c r="AH9" i="3"/>
  <c r="AH8" i="3"/>
  <c r="AH10" i="3"/>
  <c r="AI19" i="3" l="1"/>
  <c r="AI21" i="3"/>
  <c r="AI22" i="3"/>
  <c r="AI20" i="3"/>
  <c r="AI17" i="3"/>
  <c r="AI16" i="3"/>
  <c r="AI14" i="3"/>
  <c r="AI18" i="3"/>
  <c r="AI15" i="3"/>
  <c r="AI13" i="3"/>
  <c r="AJ5" i="3"/>
  <c r="AI10" i="3"/>
  <c r="AI11" i="3"/>
  <c r="AI12" i="3"/>
  <c r="AI9" i="3"/>
  <c r="AI8" i="3"/>
  <c r="AJ22" i="3" l="1"/>
  <c r="AJ20" i="3"/>
  <c r="AJ16" i="3"/>
  <c r="AJ17" i="3"/>
  <c r="AJ13" i="3"/>
  <c r="AJ14" i="3"/>
  <c r="AJ15" i="3"/>
  <c r="AJ19" i="3"/>
  <c r="AJ18" i="3"/>
  <c r="AJ21" i="3"/>
  <c r="AK5" i="3"/>
  <c r="AJ10" i="3"/>
  <c r="AJ11" i="3"/>
  <c r="AJ12" i="3"/>
  <c r="AJ9" i="3"/>
  <c r="AJ8" i="3"/>
  <c r="AK22" i="3" l="1"/>
  <c r="AK19" i="3"/>
  <c r="AL5" i="3"/>
  <c r="AK21" i="3"/>
  <c r="AK13" i="3"/>
  <c r="AK15" i="3"/>
  <c r="AK20" i="3"/>
  <c r="AK14" i="3"/>
  <c r="AK17" i="3"/>
  <c r="AK18" i="3"/>
  <c r="AK16" i="3"/>
  <c r="AK10" i="3"/>
  <c r="AK11" i="3"/>
  <c r="AK12" i="3"/>
  <c r="AK8" i="3"/>
  <c r="AK9" i="3"/>
  <c r="AL13" i="3" l="1"/>
  <c r="AL20" i="3"/>
  <c r="AL22" i="3"/>
  <c r="AL21" i="3"/>
  <c r="AL18" i="3"/>
  <c r="AL17" i="3"/>
  <c r="AL16" i="3"/>
  <c r="AL14" i="3"/>
  <c r="AL15" i="3"/>
  <c r="AL19" i="3"/>
  <c r="AM5" i="3"/>
  <c r="AL8" i="3"/>
  <c r="AL12" i="3"/>
  <c r="AL10" i="3"/>
  <c r="AL9" i="3"/>
  <c r="AL11" i="3"/>
  <c r="AM14" i="3" l="1"/>
  <c r="AM19" i="3"/>
  <c r="AM17" i="3"/>
  <c r="AM20" i="3"/>
  <c r="AM13" i="3"/>
  <c r="AM16" i="3"/>
  <c r="AM15" i="3"/>
  <c r="AM22" i="3"/>
  <c r="AM18" i="3"/>
  <c r="AM21" i="3"/>
  <c r="AN5" i="3"/>
  <c r="AM9" i="3"/>
  <c r="AM8" i="3"/>
  <c r="AM10" i="3"/>
  <c r="AM12" i="3"/>
  <c r="AM11" i="3"/>
  <c r="AN18" i="3" l="1"/>
  <c r="AN14" i="3"/>
  <c r="AN19" i="3"/>
  <c r="AN15" i="3"/>
  <c r="AN17" i="3"/>
  <c r="AN13" i="3"/>
  <c r="AN21" i="3"/>
  <c r="AN22" i="3"/>
  <c r="AN20" i="3"/>
  <c r="AN16" i="3"/>
  <c r="AO5" i="3"/>
  <c r="AN12" i="3"/>
  <c r="AN9" i="3"/>
  <c r="AN8" i="3"/>
  <c r="AN10" i="3"/>
  <c r="AN11" i="3"/>
  <c r="AO21" i="3" l="1"/>
  <c r="AO22" i="3"/>
  <c r="AP5" i="3"/>
  <c r="AO18" i="3"/>
  <c r="AO16" i="3"/>
  <c r="AO17" i="3"/>
  <c r="AO13" i="3"/>
  <c r="AO14" i="3"/>
  <c r="AO20" i="3"/>
  <c r="AO15" i="3"/>
  <c r="AO19" i="3"/>
  <c r="AO12" i="3"/>
  <c r="AO9" i="3"/>
  <c r="AO11" i="3"/>
  <c r="AO8" i="3"/>
  <c r="AO10" i="3"/>
  <c r="AP20" i="3" l="1"/>
  <c r="AP15" i="3"/>
  <c r="AP19" i="3"/>
  <c r="AP22" i="3"/>
  <c r="AP17" i="3"/>
  <c r="AP21" i="3"/>
  <c r="AP18" i="3"/>
  <c r="AP14" i="3"/>
  <c r="AP16" i="3"/>
  <c r="AP13" i="3"/>
  <c r="AQ5" i="3"/>
  <c r="AP11" i="3"/>
  <c r="AP12" i="3"/>
  <c r="AP9" i="3"/>
  <c r="AP10" i="3"/>
  <c r="AP8" i="3"/>
  <c r="AQ19" i="3" l="1"/>
  <c r="AR5" i="3"/>
  <c r="AQ21" i="3"/>
  <c r="AQ22" i="3"/>
  <c r="AQ20" i="3"/>
  <c r="AQ17" i="3"/>
  <c r="AQ14" i="3"/>
  <c r="AQ16" i="3"/>
  <c r="AQ15" i="3"/>
  <c r="AQ18" i="3"/>
  <c r="AQ13" i="3"/>
  <c r="AQ10" i="3"/>
  <c r="AQ11" i="3"/>
  <c r="AQ12" i="3"/>
  <c r="AQ9" i="3"/>
  <c r="AQ8" i="3"/>
  <c r="AR13" i="3" l="1"/>
  <c r="AR14" i="3"/>
  <c r="AR15" i="3"/>
  <c r="AR8" i="3"/>
  <c r="AR22" i="3"/>
  <c r="AR11" i="3"/>
  <c r="AR20" i="3"/>
  <c r="AR9" i="3"/>
  <c r="AR18" i="3"/>
  <c r="AR21" i="3"/>
  <c r="AR19" i="3"/>
  <c r="AR16" i="3"/>
  <c r="AR12" i="3"/>
  <c r="AS5" i="3"/>
  <c r="AR17" i="3"/>
  <c r="AR10" i="3"/>
  <c r="AS16" i="3" l="1"/>
  <c r="AT5" i="3"/>
  <c r="AS17" i="3"/>
  <c r="AS20" i="3"/>
  <c r="AS9" i="3"/>
  <c r="AS18" i="3"/>
  <c r="AS15" i="3"/>
  <c r="AS21" i="3"/>
  <c r="AS10" i="3"/>
  <c r="AS8" i="3"/>
  <c r="AS13" i="3"/>
  <c r="AS22" i="3"/>
  <c r="AS14" i="3"/>
  <c r="AS11" i="3"/>
  <c r="AS19" i="3"/>
  <c r="AS12" i="3"/>
  <c r="AU5" i="3" l="1"/>
  <c r="AT12" i="3"/>
  <c r="AT19" i="3"/>
  <c r="AT13" i="3"/>
  <c r="AT14" i="3"/>
  <c r="AT10" i="3"/>
  <c r="AT8" i="3"/>
  <c r="AT15" i="3"/>
  <c r="AT18" i="3"/>
  <c r="AT11" i="3"/>
  <c r="AT21" i="3"/>
  <c r="AT9" i="3"/>
  <c r="AT22" i="3"/>
  <c r="AT20" i="3"/>
  <c r="AT16" i="3"/>
  <c r="AT17" i="3"/>
  <c r="AU16" i="3" l="1"/>
  <c r="AV5" i="3"/>
  <c r="AU19" i="3"/>
  <c r="AU22" i="3"/>
  <c r="AU21" i="3"/>
  <c r="AU8" i="3"/>
  <c r="AU9" i="3"/>
  <c r="AU11" i="3"/>
  <c r="AU20" i="3"/>
  <c r="AU12" i="3"/>
  <c r="AU15" i="3"/>
  <c r="AU18" i="3"/>
  <c r="AU17" i="3"/>
  <c r="AU10" i="3"/>
  <c r="AU14" i="3"/>
  <c r="AU13" i="3"/>
  <c r="AV13" i="3" l="1"/>
  <c r="AV20" i="3"/>
  <c r="AV17" i="3"/>
  <c r="AV18" i="3"/>
  <c r="AV22" i="3"/>
  <c r="AV16" i="3"/>
  <c r="AV8" i="3"/>
  <c r="AV9" i="3"/>
  <c r="AV21" i="3"/>
  <c r="AV14" i="3"/>
  <c r="AV15" i="3"/>
  <c r="AW5" i="3"/>
  <c r="AV10" i="3"/>
  <c r="AV11" i="3"/>
  <c r="AV19" i="3"/>
  <c r="AV12" i="3"/>
  <c r="AW9" i="3" l="1"/>
  <c r="AW13" i="3"/>
  <c r="AW17" i="3"/>
  <c r="AW16" i="3"/>
  <c r="AW10" i="3"/>
  <c r="AW20" i="3"/>
  <c r="AW15" i="3"/>
  <c r="AW8" i="3"/>
  <c r="AW22" i="3"/>
  <c r="AW21" i="3"/>
  <c r="AX5" i="3"/>
  <c r="AW12" i="3"/>
  <c r="AW19" i="3"/>
  <c r="AW18" i="3"/>
  <c r="AW11" i="3"/>
  <c r="AW14" i="3"/>
  <c r="AY5" i="3" l="1"/>
  <c r="AX19" i="3"/>
  <c r="AX8" i="3"/>
  <c r="AX14" i="3"/>
  <c r="AX15" i="3"/>
  <c r="AX22" i="3"/>
  <c r="AX12" i="3"/>
  <c r="AX10" i="3"/>
  <c r="AX21" i="3"/>
  <c r="AX9" i="3"/>
  <c r="AX16" i="3"/>
  <c r="AX18" i="3"/>
  <c r="AX17" i="3"/>
  <c r="AX20" i="3"/>
  <c r="AX13" i="3"/>
  <c r="AX11" i="3"/>
  <c r="AY19" i="3" l="1"/>
  <c r="AZ5" i="3"/>
  <c r="AY20" i="3"/>
  <c r="AY22" i="3"/>
  <c r="AY21" i="3"/>
  <c r="AY10" i="3"/>
  <c r="AY12" i="3"/>
  <c r="AY13" i="3"/>
  <c r="AY15" i="3"/>
  <c r="AY14" i="3"/>
  <c r="AY17" i="3"/>
  <c r="AY16" i="3"/>
  <c r="AY18" i="3"/>
  <c r="AY8" i="3"/>
  <c r="AY9" i="3"/>
  <c r="AY11" i="3"/>
  <c r="AZ14" i="3" l="1"/>
  <c r="AZ13" i="3"/>
  <c r="BA5" i="3"/>
  <c r="AZ22" i="3"/>
  <c r="AZ15" i="3"/>
  <c r="AZ16" i="3"/>
  <c r="AZ20" i="3"/>
  <c r="AZ19" i="3"/>
  <c r="AZ21" i="3"/>
  <c r="AZ18" i="3"/>
  <c r="AZ17" i="3"/>
  <c r="BB5" i="3" l="1"/>
  <c r="BA20" i="3"/>
  <c r="BA14" i="3"/>
  <c r="BA15" i="3"/>
  <c r="BA22" i="3"/>
  <c r="BA16" i="3"/>
  <c r="BA21" i="3"/>
  <c r="BA13" i="3"/>
  <c r="BA18" i="3"/>
  <c r="BA19" i="3"/>
  <c r="BA17" i="3"/>
  <c r="BC5" i="3" l="1"/>
  <c r="BB20" i="3"/>
  <c r="BB16" i="3"/>
  <c r="BB15" i="3"/>
  <c r="BB18" i="3"/>
  <c r="BB22" i="3"/>
  <c r="BB21" i="3"/>
  <c r="BB19" i="3"/>
  <c r="BB17" i="3"/>
  <c r="BB14" i="3"/>
  <c r="BB13" i="3"/>
  <c r="BD5" i="3" l="1"/>
  <c r="BC19" i="3"/>
  <c r="BC21" i="3"/>
  <c r="BC16" i="3"/>
  <c r="BC22" i="3"/>
  <c r="BC14" i="3"/>
  <c r="BC17" i="3"/>
  <c r="BC20" i="3"/>
  <c r="BC18" i="3"/>
  <c r="BC13" i="3"/>
  <c r="BC15" i="3"/>
  <c r="BE5" i="3" l="1"/>
  <c r="BE13" i="3" s="1"/>
  <c r="BD19" i="3"/>
  <c r="BD15" i="3"/>
  <c r="BD17" i="3"/>
  <c r="BD14" i="3"/>
  <c r="BD20" i="3"/>
  <c r="BD18" i="3"/>
  <c r="BD13" i="3"/>
  <c r="BD21" i="3"/>
  <c r="BD22" i="3"/>
  <c r="BD16" i="3"/>
  <c r="BF5" i="3" l="1"/>
  <c r="BE18" i="3"/>
  <c r="BE14" i="3"/>
  <c r="BE22" i="3"/>
  <c r="BE16" i="3"/>
  <c r="BE15" i="3"/>
  <c r="BE21" i="3"/>
  <c r="BE17" i="3"/>
  <c r="BE19" i="3"/>
  <c r="BE20" i="3"/>
  <c r="BG5" i="3" l="1"/>
  <c r="BF13" i="3"/>
  <c r="BF14" i="3"/>
  <c r="BF18" i="3"/>
  <c r="BF22" i="3"/>
  <c r="BF21" i="3"/>
  <c r="BF15" i="3"/>
  <c r="BF16" i="3"/>
  <c r="BF19" i="3"/>
  <c r="BF17" i="3"/>
  <c r="BF20" i="3"/>
  <c r="BG18" i="3" l="1"/>
  <c r="BH5" i="3"/>
  <c r="BH19" i="3" s="1"/>
  <c r="BG19" i="3"/>
  <c r="BG20" i="3"/>
  <c r="BG22" i="3"/>
  <c r="BG15" i="3"/>
  <c r="BG14" i="3"/>
  <c r="BG17" i="3"/>
  <c r="BG13" i="3"/>
  <c r="BG21" i="3"/>
  <c r="BG16" i="3"/>
  <c r="BI5" i="3"/>
  <c r="BH21" i="3"/>
  <c r="BH22" i="3"/>
  <c r="BH20" i="3"/>
  <c r="BH18" i="3"/>
  <c r="BJ5" i="3" l="1"/>
  <c r="BI21" i="3"/>
  <c r="BI19" i="3"/>
  <c r="BI22" i="3"/>
  <c r="BI20" i="3"/>
  <c r="BI18" i="3"/>
  <c r="BK5" i="3" l="1"/>
  <c r="BJ20" i="3"/>
  <c r="BJ22" i="3"/>
  <c r="BJ21" i="3"/>
  <c r="BJ18" i="3"/>
  <c r="BJ19" i="3"/>
  <c r="BL5" i="3" l="1"/>
  <c r="BK21" i="3"/>
  <c r="BK20" i="3"/>
  <c r="BK22" i="3"/>
  <c r="BK19" i="3"/>
  <c r="BK18" i="3"/>
  <c r="BM5" i="3" l="1"/>
  <c r="BL19" i="3"/>
  <c r="BL18" i="3"/>
  <c r="BL21" i="3"/>
  <c r="BL20" i="3"/>
  <c r="BL22" i="3"/>
  <c r="BN5" i="3" l="1"/>
  <c r="BM21" i="3"/>
  <c r="BM20" i="3"/>
  <c r="BM19" i="3"/>
  <c r="BM18" i="3"/>
  <c r="BM22" i="3"/>
  <c r="BO5" i="3" l="1"/>
  <c r="BN21" i="3"/>
  <c r="BN19" i="3"/>
  <c r="BN22" i="3"/>
  <c r="BN20" i="3"/>
  <c r="BN18" i="3"/>
  <c r="BO22" i="3" l="1"/>
  <c r="BO18" i="3"/>
  <c r="BO21" i="3"/>
  <c r="BO19" i="3"/>
  <c r="BO20" i="3"/>
</calcChain>
</file>

<file path=xl/sharedStrings.xml><?xml version="1.0" encoding="utf-8"?>
<sst xmlns="http://schemas.openxmlformats.org/spreadsheetml/2006/main" count="272" uniqueCount="46">
  <si>
    <t>Battery Spec</t>
  </si>
  <si>
    <t>Wh</t>
  </si>
  <si>
    <t>W</t>
  </si>
  <si>
    <t>Model</t>
  </si>
  <si>
    <t>mins</t>
  </si>
  <si>
    <t>ECOFLOW</t>
  </si>
  <si>
    <t>Running Time</t>
  </si>
  <si>
    <t>Storage
Capacity</t>
  </si>
  <si>
    <t>Output
Power</t>
  </si>
  <si>
    <t>Half
Load</t>
  </si>
  <si>
    <t>Full
Load</t>
  </si>
  <si>
    <t>Solar
Input</t>
  </si>
  <si>
    <t>Solar Charging Time</t>
  </si>
  <si>
    <t>102.4V / 60Ah x1</t>
  </si>
  <si>
    <t>102.4V / 60Ah x2</t>
  </si>
  <si>
    <t>102.4V / 60Ah x3</t>
  </si>
  <si>
    <t>102.4V / 60Ah x4</t>
  </si>
  <si>
    <t>102.4V / 60Ah x5</t>
  </si>
  <si>
    <t>Solar Charging Time With EcoFlow Portable Solar Panels</t>
  </si>
  <si>
    <t>102.4V / 60Ah x6</t>
  </si>
  <si>
    <t>102.4V / 60Ah x7</t>
  </si>
  <si>
    <t>102.4V / 60Ah x8</t>
  </si>
  <si>
    <t>102.4V / 60Ah x9</t>
  </si>
  <si>
    <t>102.4V / 60Ah x10</t>
  </si>
  <si>
    <t>102.4V / 60Ah x11</t>
  </si>
  <si>
    <t>102.4V / 60Ah x12</t>
  </si>
  <si>
    <t>102.4V / 60Ah x13</t>
  </si>
  <si>
    <t>102.4V / 60Ah x14</t>
  </si>
  <si>
    <t>102.4V / 60Ah x15</t>
  </si>
  <si>
    <t>Information for reference only, please review last version of spec sheets, user manuals and perform on site test.</t>
  </si>
  <si>
    <t>EF-DPU-5BP (1 x EFYJ751PCSUS + 5 x EFYJ751BP)</t>
  </si>
  <si>
    <t>EF-DPU-4BP (1 x EFYJ751PCSUS + 4 x EFYJ751BP)</t>
  </si>
  <si>
    <t>EF-DPU-3BP (1 x EFYJ751PCSUS + 3 x EFYJ751BP)</t>
  </si>
  <si>
    <t>EF-DPU-2BP (1 x EFYJ751PCSUS + 2 x EFYJ751BP)</t>
  </si>
  <si>
    <t>EF-2DPU-6BP (2 x EFYJ751PCSUS + 6 x EFYJ751BP)</t>
  </si>
  <si>
    <t>EF-2DPU-7BP (2 x EFYJ751PCSUS + 7 x EFYJ751BP)</t>
  </si>
  <si>
    <t>EF-2DPU-8BP (2 x EFYJ751PCSUS + 8 x EFYJ751BP)</t>
  </si>
  <si>
    <t>EF-2DPU-9BP (2 x EFYJ751PCSUS + 9 x EFYJ751BP)</t>
  </si>
  <si>
    <t>EF-2DPU-10BP (2 x EFYJ751PCSUS + 10 x EFYJ751BP)</t>
  </si>
  <si>
    <t>EF-3DPU-11BP (3 x EFYJ751PCSUS + 11 x EFYJ751BP)</t>
  </si>
  <si>
    <t>EF-3DPU-12BP (3 x EFYJ751PCSUS + 12 x EFYJ751BP)</t>
  </si>
  <si>
    <t>EF-3DPU-13BP (3 x EFYJ751PCSUS + 13 x EFYJ751BP)</t>
  </si>
  <si>
    <t>EF-3DPU-14BP (3 x EFYJ751PCSUS + 14 x EFYJ751BP)</t>
  </si>
  <si>
    <t>EF-3DPU-15BP (3 x EFYJ751PCSUS + 15 x EFYJ751BP)</t>
  </si>
  <si>
    <t>EF-DPU-BP (1 x EFYJ751PCSUS + 1 x EFYJ751BP)</t>
  </si>
  <si>
    <t>*Unidades expresadas en 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</si>
</sst>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0">
    <font>
      <sz val="11"/>
      <color theme="1"/>
      <name val="Calibri"/>
      <family val="2"/>
      <scheme val="minor"/>
    </font>
    <font>
      <b/>
      <sz val="10"/>
      <name val="Calibri"/>
      <charset val="134"/>
    </font>
    <font>
      <sz val="10"/>
      <name val="Calibri"/>
      <charset val="134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00008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left"/>
    </xf>
    <xf numFmtId="164" fontId="8" fillId="4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0" fillId="7" borderId="1" xfId="0" applyFill="1" applyBorder="1"/>
    <xf numFmtId="1" fontId="2" fillId="5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/>
    </xf>
    <xf numFmtId="0" fontId="0" fillId="7" borderId="0" xfId="0" applyFill="1"/>
    <xf numFmtId="164" fontId="6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3" fontId="2" fillId="6" borderId="0" xfId="0" applyNumberFormat="1" applyFont="1" applyFill="1" applyAlignment="1">
      <alignment horizontal="center"/>
    </xf>
    <xf numFmtId="164" fontId="5" fillId="2" borderId="1" xfId="0" quotePrefix="1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/>
    </xf>
    <xf numFmtId="164" fontId="5" fillId="2" borderId="0" xfId="0" quotePrefix="1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7" borderId="0" xfId="0" applyNumberFormat="1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49"/>
  <sheetViews>
    <sheetView tabSelected="1" workbookViewId="0">
      <pane xSplit="6" topLeftCell="G1" activePane="topRight" state="frozen"/>
      <selection pane="topRight" activeCell="AO42" sqref="AO42"/>
    </sheetView>
  </sheetViews>
  <sheetFormatPr baseColWidth="10" defaultColWidth="10.6640625" defaultRowHeight="14.4"/>
  <cols>
    <col min="1" max="1" width="55.5546875" style="1" bestFit="1" customWidth="1"/>
    <col min="2" max="2" width="26.109375" style="3" bestFit="1" customWidth="1"/>
    <col min="3" max="3" width="13.21875" style="3" bestFit="1" customWidth="1"/>
    <col min="4" max="4" width="10.88671875" style="3" bestFit="1" customWidth="1"/>
    <col min="5" max="16384" width="10.6640625" style="1"/>
  </cols>
  <sheetData>
    <row r="2" spans="1:67">
      <c r="A2" s="33" t="s">
        <v>5</v>
      </c>
      <c r="B2" s="34"/>
      <c r="C2" s="34"/>
      <c r="D2" s="34"/>
      <c r="E2" s="34"/>
      <c r="F2" s="35"/>
      <c r="G2" s="1" t="s">
        <v>45</v>
      </c>
    </row>
    <row r="3" spans="1:67" ht="14.25" customHeight="1">
      <c r="A3" s="47" t="s">
        <v>3</v>
      </c>
      <c r="B3" s="49" t="s">
        <v>0</v>
      </c>
      <c r="C3" s="50" t="s">
        <v>7</v>
      </c>
      <c r="D3" s="50" t="s">
        <v>8</v>
      </c>
      <c r="E3" s="43" t="s">
        <v>6</v>
      </c>
      <c r="F3" s="44"/>
      <c r="G3" s="48" t="s">
        <v>6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</row>
    <row r="4" spans="1:67" ht="14.25" customHeight="1">
      <c r="A4" s="47"/>
      <c r="B4" s="49"/>
      <c r="C4" s="50"/>
      <c r="D4" s="50"/>
      <c r="E4" s="45" t="s">
        <v>9</v>
      </c>
      <c r="F4" s="45" t="s">
        <v>10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  <c r="T4" s="11" t="s">
        <v>2</v>
      </c>
      <c r="U4" s="11" t="s">
        <v>2</v>
      </c>
      <c r="V4" s="11" t="s">
        <v>2</v>
      </c>
      <c r="W4" s="11" t="s">
        <v>2</v>
      </c>
      <c r="X4" s="11" t="s">
        <v>2</v>
      </c>
      <c r="Y4" s="11" t="s">
        <v>2</v>
      </c>
      <c r="Z4" s="11" t="s">
        <v>2</v>
      </c>
      <c r="AA4" s="11" t="s">
        <v>2</v>
      </c>
      <c r="AB4" s="11" t="s">
        <v>2</v>
      </c>
      <c r="AC4" s="11" t="s">
        <v>2</v>
      </c>
      <c r="AD4" s="11" t="s">
        <v>2</v>
      </c>
      <c r="AE4" s="11" t="s">
        <v>2</v>
      </c>
      <c r="AF4" s="11" t="s">
        <v>2</v>
      </c>
      <c r="AG4" s="11" t="s">
        <v>2</v>
      </c>
      <c r="AH4" s="11" t="s">
        <v>2</v>
      </c>
      <c r="AI4" s="11" t="s">
        <v>2</v>
      </c>
      <c r="AJ4" s="11" t="s">
        <v>2</v>
      </c>
      <c r="AK4" s="11" t="s">
        <v>2</v>
      </c>
      <c r="AL4" s="11" t="s">
        <v>2</v>
      </c>
      <c r="AM4" s="11" t="s">
        <v>2</v>
      </c>
      <c r="AN4" s="11" t="s">
        <v>2</v>
      </c>
      <c r="AO4" s="11" t="s">
        <v>2</v>
      </c>
      <c r="AP4" s="11" t="s">
        <v>2</v>
      </c>
      <c r="AQ4" s="11" t="s">
        <v>2</v>
      </c>
      <c r="AR4" s="11" t="s">
        <v>2</v>
      </c>
      <c r="AS4" s="25" t="s">
        <v>2</v>
      </c>
      <c r="AT4" s="25" t="s">
        <v>2</v>
      </c>
      <c r="AU4" s="25" t="s">
        <v>2</v>
      </c>
      <c r="AV4" s="25" t="s">
        <v>2</v>
      </c>
      <c r="AW4" s="25" t="s">
        <v>2</v>
      </c>
      <c r="AX4" s="25" t="s">
        <v>2</v>
      </c>
      <c r="AY4" s="25" t="s">
        <v>2</v>
      </c>
      <c r="AZ4" s="25" t="s">
        <v>2</v>
      </c>
      <c r="BA4" s="25" t="s">
        <v>2</v>
      </c>
      <c r="BB4" s="25" t="s">
        <v>2</v>
      </c>
      <c r="BC4" s="25" t="s">
        <v>2</v>
      </c>
      <c r="BD4" s="25" t="s">
        <v>2</v>
      </c>
      <c r="BE4" s="25" t="s">
        <v>2</v>
      </c>
      <c r="BF4" s="25" t="s">
        <v>2</v>
      </c>
      <c r="BG4" s="25" t="s">
        <v>2</v>
      </c>
      <c r="BH4" s="25" t="s">
        <v>2</v>
      </c>
      <c r="BI4" s="25" t="s">
        <v>2</v>
      </c>
      <c r="BJ4" s="25" t="s">
        <v>2</v>
      </c>
      <c r="BK4" s="25" t="s">
        <v>2</v>
      </c>
      <c r="BL4" s="25" t="s">
        <v>2</v>
      </c>
      <c r="BM4" s="25" t="s">
        <v>2</v>
      </c>
      <c r="BN4" s="25" t="s">
        <v>2</v>
      </c>
      <c r="BO4" s="25" t="s">
        <v>2</v>
      </c>
    </row>
    <row r="5" spans="1:67" s="2" customFormat="1">
      <c r="A5" s="47"/>
      <c r="B5" s="49"/>
      <c r="C5" s="50"/>
      <c r="D5" s="50"/>
      <c r="E5" s="46"/>
      <c r="F5" s="46"/>
      <c r="G5" s="12">
        <v>50</v>
      </c>
      <c r="H5" s="12">
        <v>100</v>
      </c>
      <c r="I5" s="12">
        <f>H5+100</f>
        <v>200</v>
      </c>
      <c r="J5" s="12">
        <f t="shared" ref="J5:AQ5" si="0">I5+100</f>
        <v>300</v>
      </c>
      <c r="K5" s="12">
        <f t="shared" si="0"/>
        <v>400</v>
      </c>
      <c r="L5" s="12">
        <f t="shared" si="0"/>
        <v>500</v>
      </c>
      <c r="M5" s="12">
        <f t="shared" si="0"/>
        <v>600</v>
      </c>
      <c r="N5" s="12">
        <f t="shared" si="0"/>
        <v>700</v>
      </c>
      <c r="O5" s="12">
        <f t="shared" si="0"/>
        <v>800</v>
      </c>
      <c r="P5" s="12">
        <f t="shared" si="0"/>
        <v>900</v>
      </c>
      <c r="Q5" s="12">
        <f t="shared" si="0"/>
        <v>1000</v>
      </c>
      <c r="R5" s="12">
        <f t="shared" si="0"/>
        <v>1100</v>
      </c>
      <c r="S5" s="12">
        <f t="shared" si="0"/>
        <v>1200</v>
      </c>
      <c r="T5" s="12">
        <f t="shared" si="0"/>
        <v>1300</v>
      </c>
      <c r="U5" s="12">
        <f t="shared" si="0"/>
        <v>1400</v>
      </c>
      <c r="V5" s="12">
        <f t="shared" si="0"/>
        <v>1500</v>
      </c>
      <c r="W5" s="12">
        <f t="shared" si="0"/>
        <v>1600</v>
      </c>
      <c r="X5" s="12">
        <f t="shared" si="0"/>
        <v>1700</v>
      </c>
      <c r="Y5" s="12">
        <f t="shared" si="0"/>
        <v>1800</v>
      </c>
      <c r="Z5" s="12">
        <f t="shared" si="0"/>
        <v>1900</v>
      </c>
      <c r="AA5" s="12">
        <f t="shared" si="0"/>
        <v>2000</v>
      </c>
      <c r="AB5" s="12">
        <f t="shared" si="0"/>
        <v>2100</v>
      </c>
      <c r="AC5" s="12">
        <f t="shared" si="0"/>
        <v>2200</v>
      </c>
      <c r="AD5" s="12">
        <f t="shared" si="0"/>
        <v>2300</v>
      </c>
      <c r="AE5" s="12">
        <f t="shared" si="0"/>
        <v>2400</v>
      </c>
      <c r="AF5" s="12">
        <f t="shared" si="0"/>
        <v>2500</v>
      </c>
      <c r="AG5" s="12">
        <f t="shared" si="0"/>
        <v>2600</v>
      </c>
      <c r="AH5" s="12">
        <f>AG5+100</f>
        <v>2700</v>
      </c>
      <c r="AI5" s="12">
        <f t="shared" si="0"/>
        <v>2800</v>
      </c>
      <c r="AJ5" s="12">
        <f t="shared" si="0"/>
        <v>2900</v>
      </c>
      <c r="AK5" s="12">
        <f t="shared" si="0"/>
        <v>3000</v>
      </c>
      <c r="AL5" s="12">
        <f>AK5+100</f>
        <v>3100</v>
      </c>
      <c r="AM5" s="12">
        <f t="shared" si="0"/>
        <v>3200</v>
      </c>
      <c r="AN5" s="12">
        <f t="shared" si="0"/>
        <v>3300</v>
      </c>
      <c r="AO5" s="12">
        <f t="shared" si="0"/>
        <v>3400</v>
      </c>
      <c r="AP5" s="12">
        <f>AO5+100</f>
        <v>3500</v>
      </c>
      <c r="AQ5" s="12">
        <f t="shared" si="0"/>
        <v>3600</v>
      </c>
      <c r="AR5" s="12">
        <f>AQ5+400</f>
        <v>4000</v>
      </c>
      <c r="AS5" s="27">
        <f>AR5+500</f>
        <v>4500</v>
      </c>
      <c r="AT5" s="27">
        <f t="shared" ref="AT5:AX5" si="1">AS5+500</f>
        <v>5000</v>
      </c>
      <c r="AU5" s="27">
        <f t="shared" si="1"/>
        <v>5500</v>
      </c>
      <c r="AV5" s="27">
        <f t="shared" si="1"/>
        <v>6000</v>
      </c>
      <c r="AW5" s="27">
        <f t="shared" si="1"/>
        <v>6500</v>
      </c>
      <c r="AX5" s="27">
        <f t="shared" si="1"/>
        <v>7000</v>
      </c>
      <c r="AY5" s="27">
        <f>AX5+200</f>
        <v>7200</v>
      </c>
      <c r="AZ5" s="27">
        <f>AY5+800</f>
        <v>8000</v>
      </c>
      <c r="BA5" s="27">
        <f>AZ5+1000</f>
        <v>9000</v>
      </c>
      <c r="BB5" s="27">
        <f t="shared" ref="BB5:BN5" si="2">BA5+1000</f>
        <v>10000</v>
      </c>
      <c r="BC5" s="27">
        <f t="shared" si="2"/>
        <v>11000</v>
      </c>
      <c r="BD5" s="27">
        <f t="shared" si="2"/>
        <v>12000</v>
      </c>
      <c r="BE5" s="27">
        <f t="shared" si="2"/>
        <v>13000</v>
      </c>
      <c r="BF5" s="27">
        <f t="shared" si="2"/>
        <v>14000</v>
      </c>
      <c r="BG5" s="27">
        <f>BF5+400</f>
        <v>14400</v>
      </c>
      <c r="BH5" s="27">
        <f>BG5+600</f>
        <v>15000</v>
      </c>
      <c r="BI5" s="27">
        <f t="shared" si="2"/>
        <v>16000</v>
      </c>
      <c r="BJ5" s="27">
        <f t="shared" si="2"/>
        <v>17000</v>
      </c>
      <c r="BK5" s="27">
        <f t="shared" si="2"/>
        <v>18000</v>
      </c>
      <c r="BL5" s="27">
        <f t="shared" si="2"/>
        <v>19000</v>
      </c>
      <c r="BM5" s="27">
        <f t="shared" si="2"/>
        <v>20000</v>
      </c>
      <c r="BN5" s="27">
        <f t="shared" si="2"/>
        <v>21000</v>
      </c>
      <c r="BO5" s="27">
        <f>BN5+600</f>
        <v>21600</v>
      </c>
    </row>
    <row r="6" spans="1:67">
      <c r="A6" s="47"/>
      <c r="B6" s="49"/>
      <c r="C6" s="11" t="s">
        <v>1</v>
      </c>
      <c r="D6" s="11" t="s">
        <v>2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4</v>
      </c>
      <c r="M6" s="11" t="s">
        <v>4</v>
      </c>
      <c r="N6" s="11" t="s">
        <v>4</v>
      </c>
      <c r="O6" s="11" t="s">
        <v>4</v>
      </c>
      <c r="P6" s="11" t="s">
        <v>4</v>
      </c>
      <c r="Q6" s="11" t="s">
        <v>4</v>
      </c>
      <c r="R6" s="11" t="s">
        <v>4</v>
      </c>
      <c r="S6" s="11" t="s">
        <v>4</v>
      </c>
      <c r="T6" s="11" t="s">
        <v>4</v>
      </c>
      <c r="U6" s="11" t="s">
        <v>4</v>
      </c>
      <c r="V6" s="11" t="s">
        <v>4</v>
      </c>
      <c r="W6" s="11" t="s">
        <v>4</v>
      </c>
      <c r="X6" s="11" t="s">
        <v>4</v>
      </c>
      <c r="Y6" s="11" t="s">
        <v>4</v>
      </c>
      <c r="Z6" s="11" t="s">
        <v>4</v>
      </c>
      <c r="AA6" s="11" t="s">
        <v>4</v>
      </c>
      <c r="AB6" s="11" t="s">
        <v>4</v>
      </c>
      <c r="AC6" s="11" t="s">
        <v>4</v>
      </c>
      <c r="AD6" s="11" t="s">
        <v>4</v>
      </c>
      <c r="AE6" s="11" t="s">
        <v>4</v>
      </c>
      <c r="AF6" s="11" t="s">
        <v>4</v>
      </c>
      <c r="AG6" s="11" t="s">
        <v>4</v>
      </c>
      <c r="AH6" s="11" t="s">
        <v>4</v>
      </c>
      <c r="AI6" s="11" t="s">
        <v>4</v>
      </c>
      <c r="AJ6" s="11" t="s">
        <v>4</v>
      </c>
      <c r="AK6" s="11" t="s">
        <v>4</v>
      </c>
      <c r="AL6" s="11" t="s">
        <v>4</v>
      </c>
      <c r="AM6" s="11" t="s">
        <v>4</v>
      </c>
      <c r="AN6" s="11" t="s">
        <v>4</v>
      </c>
      <c r="AO6" s="11" t="s">
        <v>4</v>
      </c>
      <c r="AP6" s="11" t="s">
        <v>4</v>
      </c>
      <c r="AQ6" s="11" t="s">
        <v>4</v>
      </c>
      <c r="AR6" s="11" t="s">
        <v>4</v>
      </c>
      <c r="AS6" s="26" t="s">
        <v>4</v>
      </c>
      <c r="AT6" s="26" t="s">
        <v>4</v>
      </c>
      <c r="AU6" s="26" t="s">
        <v>4</v>
      </c>
      <c r="AV6" s="26" t="s">
        <v>4</v>
      </c>
      <c r="AW6" s="26" t="s">
        <v>4</v>
      </c>
      <c r="AX6" s="26" t="s">
        <v>4</v>
      </c>
      <c r="AY6" s="26" t="s">
        <v>4</v>
      </c>
      <c r="AZ6" s="26" t="s">
        <v>4</v>
      </c>
      <c r="BA6" s="26" t="s">
        <v>4</v>
      </c>
      <c r="BB6" s="26" t="s">
        <v>4</v>
      </c>
      <c r="BC6" s="26" t="s">
        <v>4</v>
      </c>
      <c r="BD6" s="26" t="s">
        <v>4</v>
      </c>
      <c r="BE6" s="26" t="s">
        <v>4</v>
      </c>
      <c r="BF6" s="26" t="s">
        <v>4</v>
      </c>
      <c r="BG6" s="26" t="s">
        <v>4</v>
      </c>
      <c r="BH6" s="26" t="s">
        <v>4</v>
      </c>
      <c r="BI6" s="26" t="s">
        <v>4</v>
      </c>
      <c r="BJ6" s="26" t="s">
        <v>4</v>
      </c>
      <c r="BK6" s="26" t="s">
        <v>4</v>
      </c>
      <c r="BL6" s="26" t="s">
        <v>4</v>
      </c>
      <c r="BM6" s="26" t="s">
        <v>4</v>
      </c>
      <c r="BN6" s="26" t="s">
        <v>4</v>
      </c>
      <c r="BO6" s="26" t="s">
        <v>4</v>
      </c>
    </row>
    <row r="7" spans="1:67" hidden="1">
      <c r="A7" s="5"/>
      <c r="B7" s="6"/>
      <c r="C7" s="6"/>
      <c r="D7" s="6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67">
      <c r="A8" s="10" t="s">
        <v>44</v>
      </c>
      <c r="B8" s="24" t="s">
        <v>13</v>
      </c>
      <c r="C8" s="8">
        <f>102.4*60*1</f>
        <v>6144</v>
      </c>
      <c r="D8" s="8">
        <v>7200</v>
      </c>
      <c r="E8" s="15">
        <f>C8/(D8/2)*60*0.8</f>
        <v>81.920000000000016</v>
      </c>
      <c r="F8" s="15">
        <f>C8/D8*60*0.8</f>
        <v>40.960000000000008</v>
      </c>
      <c r="G8" s="13">
        <f>C8/$G$5*0.8*60</f>
        <v>5898.24</v>
      </c>
      <c r="H8" s="13">
        <f>C8/$H$5*0.8*60</f>
        <v>2949.12</v>
      </c>
      <c r="I8" s="13">
        <f>C8/$I$5*0.8*60</f>
        <v>1474.56</v>
      </c>
      <c r="J8" s="13">
        <f>C8/$J$5*0.8*60</f>
        <v>983.04</v>
      </c>
      <c r="K8" s="13">
        <f>C8/$K$5*0.8*60</f>
        <v>737.28</v>
      </c>
      <c r="L8" s="13">
        <f>C8/$L$5*0.8*60</f>
        <v>589.82400000000007</v>
      </c>
      <c r="M8" s="13">
        <f>C8/$M$5*0.8*60</f>
        <v>491.52</v>
      </c>
      <c r="N8" s="13">
        <f>C8/$N$5*0.8*60</f>
        <v>421.30285714285719</v>
      </c>
      <c r="O8" s="13">
        <f>C8/$O$5*0.8*60</f>
        <v>368.64</v>
      </c>
      <c r="P8" s="13">
        <f>C8/$P$5*0.8*60</f>
        <v>327.68000000000006</v>
      </c>
      <c r="Q8" s="13">
        <f>C8/$Q$5*0.8*60</f>
        <v>294.91200000000003</v>
      </c>
      <c r="R8" s="13">
        <f>C8/$R$5*0.8*60</f>
        <v>268.1018181818182</v>
      </c>
      <c r="S8" s="13">
        <f>C8/$S$5*0.8*60</f>
        <v>245.76</v>
      </c>
      <c r="T8" s="13">
        <f>C8/$T$5*0.8*60</f>
        <v>226.85538461538465</v>
      </c>
      <c r="U8" s="13">
        <f>C8/$U$5*0.8*60</f>
        <v>210.6514285714286</v>
      </c>
      <c r="V8" s="13">
        <f>C8/$V$5*0.8*60</f>
        <v>196.608</v>
      </c>
      <c r="W8" s="13">
        <f>C8/$W$5*0.8*60</f>
        <v>184.32</v>
      </c>
      <c r="X8" s="13">
        <f>C8/$X$5*0.8*60</f>
        <v>173.47764705882355</v>
      </c>
      <c r="Y8" s="13">
        <f>C8/$Y$5*0.8*60</f>
        <v>163.84000000000003</v>
      </c>
      <c r="Z8" s="13">
        <f>C8/$Z$5*0.8*60</f>
        <v>155.21684210526317</v>
      </c>
      <c r="AA8" s="13">
        <f>C8/$AA$5*0.8*60</f>
        <v>147.45600000000002</v>
      </c>
      <c r="AB8" s="13">
        <f>C8/$AB$5*0.8*60</f>
        <v>140.43428571428572</v>
      </c>
      <c r="AC8" s="13">
        <f>C8/$AC$5*0.8*60</f>
        <v>134.0509090909091</v>
      </c>
      <c r="AD8" s="13">
        <f>C8/$AD$5*0.8*60</f>
        <v>128.22260869565218</v>
      </c>
      <c r="AE8" s="13">
        <f>C8/$AE$5*0.8*60</f>
        <v>122.88</v>
      </c>
      <c r="AF8" s="13">
        <f>C8/$AF$5*0.8*60</f>
        <v>117.9648</v>
      </c>
      <c r="AG8" s="13">
        <f>C8/$AG$5*0.8*60</f>
        <v>113.42769230769233</v>
      </c>
      <c r="AH8" s="13">
        <f>C8/$AH$5*0.8*60</f>
        <v>109.22666666666667</v>
      </c>
      <c r="AI8" s="13">
        <f>C8/$AI$5*0.8*60</f>
        <v>105.3257142857143</v>
      </c>
      <c r="AJ8" s="13">
        <f>C8/$AJ$5*0.8*60</f>
        <v>101.69379310344829</v>
      </c>
      <c r="AK8" s="13">
        <f>C8/$AK$5*0.8*60</f>
        <v>98.304000000000002</v>
      </c>
      <c r="AL8" s="13">
        <f>C8/$AL$5*0.8*60</f>
        <v>95.132903225806459</v>
      </c>
      <c r="AM8" s="13">
        <f>C8/$AM$5*0.8*60</f>
        <v>92.16</v>
      </c>
      <c r="AN8" s="13">
        <f>C8/$AN$5*0.8*60</f>
        <v>89.367272727272734</v>
      </c>
      <c r="AO8" s="13">
        <f>C8/$AO$5*0.8*60</f>
        <v>86.738823529411775</v>
      </c>
      <c r="AP8" s="13">
        <f>C8/$AP$5*0.8*60</f>
        <v>84.260571428571424</v>
      </c>
      <c r="AQ8" s="13">
        <f>C8/$AQ$5*0.8*60</f>
        <v>81.920000000000016</v>
      </c>
      <c r="AR8" s="13">
        <f>C8/$AR$5*0.8*60</f>
        <v>73.728000000000009</v>
      </c>
      <c r="AS8" s="13">
        <f>C8/$AS$5*0.8*60</f>
        <v>65.536000000000001</v>
      </c>
      <c r="AT8" s="13">
        <f>C8/$AT$5*0.8*60</f>
        <v>58.982399999999998</v>
      </c>
      <c r="AU8" s="13">
        <f>C8/$AU$5*0.8*60</f>
        <v>53.620363636363642</v>
      </c>
      <c r="AV8" s="13">
        <f>C8/$AV$5*0.8*60</f>
        <v>49.152000000000001</v>
      </c>
      <c r="AW8" s="13">
        <f>C8/$AW$5*0.8*60</f>
        <v>45.371076923076927</v>
      </c>
      <c r="AX8" s="13">
        <f>C8/$AX$5*0.8*60</f>
        <v>42.130285714285712</v>
      </c>
      <c r="AY8" s="13">
        <f>C8/$AY$5*0.8*60</f>
        <v>40.960000000000008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67">
      <c r="A9" s="10" t="s">
        <v>33</v>
      </c>
      <c r="B9" s="24" t="s">
        <v>14</v>
      </c>
      <c r="C9" s="8">
        <f>102.4*60*2</f>
        <v>12288</v>
      </c>
      <c r="D9" s="8">
        <v>7200</v>
      </c>
      <c r="E9" s="15">
        <f t="shared" ref="E9:E11" si="3">C9/(D9/2)*60*0.8</f>
        <v>163.84000000000003</v>
      </c>
      <c r="F9" s="15">
        <f t="shared" ref="F9:F21" si="4">C9/D9*60*0.8</f>
        <v>81.920000000000016</v>
      </c>
      <c r="G9" s="13">
        <f t="shared" ref="G9:G11" si="5">C9/$G$5*0.8*60</f>
        <v>11796.48</v>
      </c>
      <c r="H9" s="13">
        <f t="shared" ref="H9:H12" si="6">C9/$H$5*0.8*60</f>
        <v>5898.24</v>
      </c>
      <c r="I9" s="13">
        <f t="shared" ref="I9:I12" si="7">C9/$I$5*0.8*60</f>
        <v>2949.12</v>
      </c>
      <c r="J9" s="13">
        <f t="shared" ref="J9:J12" si="8">C9/$J$5*0.8*60</f>
        <v>1966.08</v>
      </c>
      <c r="K9" s="13">
        <f t="shared" ref="K9:K12" si="9">C9/$K$5*0.8*60</f>
        <v>1474.56</v>
      </c>
      <c r="L9" s="13">
        <f t="shared" ref="L9:L12" si="10">C9/$L$5*0.8*60</f>
        <v>1179.6480000000001</v>
      </c>
      <c r="M9" s="13">
        <f t="shared" ref="M9:M12" si="11">C9/$M$5*0.8*60</f>
        <v>983.04</v>
      </c>
      <c r="N9" s="13">
        <f t="shared" ref="N9:N12" si="12">C9/$N$5*0.8*60</f>
        <v>842.60571428571438</v>
      </c>
      <c r="O9" s="13">
        <f t="shared" ref="O9:O12" si="13">C9/$O$5*0.8*60</f>
        <v>737.28</v>
      </c>
      <c r="P9" s="13">
        <f t="shared" ref="P9:P12" si="14">C9/$P$5*0.8*60</f>
        <v>655.36000000000013</v>
      </c>
      <c r="Q9" s="13">
        <f t="shared" ref="Q9:Q12" si="15">C9/$Q$5*0.8*60</f>
        <v>589.82400000000007</v>
      </c>
      <c r="R9" s="13">
        <f t="shared" ref="R9:R12" si="16">C9/$R$5*0.8*60</f>
        <v>536.20363636363641</v>
      </c>
      <c r="S9" s="13">
        <f t="shared" ref="S9:S12" si="17">C9/$S$5*0.8*60</f>
        <v>491.52</v>
      </c>
      <c r="T9" s="13">
        <f t="shared" ref="T9:T12" si="18">C9/$T$5*0.8*60</f>
        <v>453.7107692307693</v>
      </c>
      <c r="U9" s="13">
        <f t="shared" ref="U9:U12" si="19">C9/$U$5*0.8*60</f>
        <v>421.30285714285719</v>
      </c>
      <c r="V9" s="13">
        <f t="shared" ref="V9:V12" si="20">C9/$V$5*0.8*60</f>
        <v>393.21600000000001</v>
      </c>
      <c r="W9" s="13">
        <f t="shared" ref="W9:W12" si="21">C9/$W$5*0.8*60</f>
        <v>368.64</v>
      </c>
      <c r="X9" s="13">
        <f t="shared" ref="X9:X12" si="22">C9/$X$5*0.8*60</f>
        <v>346.9552941176471</v>
      </c>
      <c r="Y9" s="13">
        <f t="shared" ref="Y9:Y12" si="23">C9/$Y$5*0.8*60</f>
        <v>327.68000000000006</v>
      </c>
      <c r="Z9" s="13">
        <f t="shared" ref="Z9:Z12" si="24">C9/$Z$5*0.8*60</f>
        <v>310.43368421052634</v>
      </c>
      <c r="AA9" s="13">
        <f t="shared" ref="AA9:AA12" si="25">C9/$AA$5*0.8*60</f>
        <v>294.91200000000003</v>
      </c>
      <c r="AB9" s="13">
        <f t="shared" ref="AB9:AB12" si="26">C9/$AB$5*0.8*60</f>
        <v>280.86857142857144</v>
      </c>
      <c r="AC9" s="13">
        <f t="shared" ref="AC9:AC12" si="27">C9/$AC$5*0.8*60</f>
        <v>268.1018181818182</v>
      </c>
      <c r="AD9" s="13">
        <f t="shared" ref="AD9:AD12" si="28">C9/$AD$5*0.8*60</f>
        <v>256.44521739130437</v>
      </c>
      <c r="AE9" s="13">
        <f t="shared" ref="AE9:AE12" si="29">C9/$AE$5*0.8*60</f>
        <v>245.76</v>
      </c>
      <c r="AF9" s="13">
        <f t="shared" ref="AF9:AF12" si="30">C9/$AF$5*0.8*60</f>
        <v>235.92959999999999</v>
      </c>
      <c r="AG9" s="13">
        <f t="shared" ref="AG9:AG12" si="31">C9/$AG$5*0.8*60</f>
        <v>226.85538461538465</v>
      </c>
      <c r="AH9" s="13">
        <f t="shared" ref="AH9:AH12" si="32">C9/$AH$5*0.8*60</f>
        <v>218.45333333333335</v>
      </c>
      <c r="AI9" s="13">
        <f t="shared" ref="AI9:AI12" si="33">C9/$AI$5*0.8*60</f>
        <v>210.6514285714286</v>
      </c>
      <c r="AJ9" s="13">
        <f t="shared" ref="AJ9:AJ12" si="34">C9/$AJ$5*0.8*60</f>
        <v>203.38758620689657</v>
      </c>
      <c r="AK9" s="13">
        <f t="shared" ref="AK9:AK12" si="35">C9/$AK$5*0.8*60</f>
        <v>196.608</v>
      </c>
      <c r="AL9" s="13">
        <f t="shared" ref="AL9:AL12" si="36">C9/$AL$5*0.8*60</f>
        <v>190.26580645161292</v>
      </c>
      <c r="AM9" s="13">
        <f t="shared" ref="AM9:AM12" si="37">C9/$AM$5*0.8*60</f>
        <v>184.32</v>
      </c>
      <c r="AN9" s="13">
        <f t="shared" ref="AN9:AN12" si="38">C9/$AN$5*0.8*60</f>
        <v>178.73454545454547</v>
      </c>
      <c r="AO9" s="13">
        <f t="shared" ref="AO9:AO12" si="39">C9/$AO$5*0.8*60</f>
        <v>173.47764705882355</v>
      </c>
      <c r="AP9" s="13">
        <f t="shared" ref="AP9:AP12" si="40">C9/$AP$5*0.8*60</f>
        <v>168.52114285714285</v>
      </c>
      <c r="AQ9" s="13">
        <f t="shared" ref="AQ9:AQ12" si="41">C9/$AQ$5*0.8*60</f>
        <v>163.84000000000003</v>
      </c>
      <c r="AR9" s="13">
        <f t="shared" ref="AR9:AR12" si="42">C9/$AR$5*0.8*60</f>
        <v>147.45600000000002</v>
      </c>
      <c r="AS9" s="13">
        <f t="shared" ref="AS9:AS12" si="43">C9/$AS$5*0.8*60</f>
        <v>131.072</v>
      </c>
      <c r="AT9" s="13">
        <f t="shared" ref="AT9:AT12" si="44">C9/$AT$5*0.8*60</f>
        <v>117.9648</v>
      </c>
      <c r="AU9" s="13">
        <f t="shared" ref="AU9:AU12" si="45">C9/$AU$5*0.8*60</f>
        <v>107.24072727272728</v>
      </c>
      <c r="AV9" s="13">
        <f t="shared" ref="AV9:AV12" si="46">C9/$AV$5*0.8*60</f>
        <v>98.304000000000002</v>
      </c>
      <c r="AW9" s="13">
        <f t="shared" ref="AW9:AW12" si="47">C9/$AW$5*0.8*60</f>
        <v>90.742153846153855</v>
      </c>
      <c r="AX9" s="13">
        <f t="shared" ref="AX9:AX12" si="48">C9/$AX$5*0.8*60</f>
        <v>84.260571428571424</v>
      </c>
      <c r="AY9" s="13">
        <f t="shared" ref="AY9:AY12" si="49">C9/$AY$5*0.8*60</f>
        <v>81.920000000000016</v>
      </c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1:67">
      <c r="A10" s="10" t="s">
        <v>32</v>
      </c>
      <c r="B10" s="24" t="s">
        <v>15</v>
      </c>
      <c r="C10" s="8">
        <f>102.4*60*3</f>
        <v>18432</v>
      </c>
      <c r="D10" s="8">
        <v>7200</v>
      </c>
      <c r="E10" s="15">
        <f t="shared" si="3"/>
        <v>245.76</v>
      </c>
      <c r="F10" s="15">
        <f t="shared" si="4"/>
        <v>122.88</v>
      </c>
      <c r="G10" s="13">
        <f t="shared" si="5"/>
        <v>17694.719999999998</v>
      </c>
      <c r="H10" s="13">
        <f t="shared" si="6"/>
        <v>8847.3599999999988</v>
      </c>
      <c r="I10" s="13">
        <f t="shared" si="7"/>
        <v>4423.6799999999994</v>
      </c>
      <c r="J10" s="13">
        <f t="shared" si="8"/>
        <v>2949.12</v>
      </c>
      <c r="K10" s="13">
        <f t="shared" si="9"/>
        <v>2211.8399999999997</v>
      </c>
      <c r="L10" s="13">
        <f t="shared" si="10"/>
        <v>1769.472</v>
      </c>
      <c r="M10" s="13">
        <f t="shared" si="11"/>
        <v>1474.56</v>
      </c>
      <c r="N10" s="13">
        <f t="shared" si="12"/>
        <v>1263.9085714285716</v>
      </c>
      <c r="O10" s="13">
        <f t="shared" si="13"/>
        <v>1105.9199999999998</v>
      </c>
      <c r="P10" s="13">
        <f t="shared" si="14"/>
        <v>983.04</v>
      </c>
      <c r="Q10" s="13">
        <f t="shared" si="15"/>
        <v>884.73599999999999</v>
      </c>
      <c r="R10" s="13">
        <f t="shared" si="16"/>
        <v>804.30545454545461</v>
      </c>
      <c r="S10" s="13">
        <f t="shared" si="17"/>
        <v>737.28</v>
      </c>
      <c r="T10" s="13">
        <f t="shared" si="18"/>
        <v>680.56615384615395</v>
      </c>
      <c r="U10" s="13">
        <f t="shared" si="19"/>
        <v>631.95428571428579</v>
      </c>
      <c r="V10" s="13">
        <f t="shared" si="20"/>
        <v>589.82400000000007</v>
      </c>
      <c r="W10" s="13">
        <f t="shared" si="21"/>
        <v>552.95999999999992</v>
      </c>
      <c r="X10" s="13">
        <f t="shared" si="22"/>
        <v>520.43294117647054</v>
      </c>
      <c r="Y10" s="13">
        <f t="shared" si="23"/>
        <v>491.52</v>
      </c>
      <c r="Z10" s="13">
        <f t="shared" si="24"/>
        <v>465.65052631578953</v>
      </c>
      <c r="AA10" s="13">
        <f t="shared" si="25"/>
        <v>442.36799999999999</v>
      </c>
      <c r="AB10" s="13">
        <f t="shared" si="26"/>
        <v>421.30285714285719</v>
      </c>
      <c r="AC10" s="13">
        <f t="shared" si="27"/>
        <v>402.1527272727273</v>
      </c>
      <c r="AD10" s="13">
        <f t="shared" si="28"/>
        <v>384.66782608695661</v>
      </c>
      <c r="AE10" s="13">
        <f t="shared" si="29"/>
        <v>368.64</v>
      </c>
      <c r="AF10" s="13">
        <f t="shared" si="30"/>
        <v>353.89440000000002</v>
      </c>
      <c r="AG10" s="13">
        <f t="shared" si="31"/>
        <v>340.28307692307698</v>
      </c>
      <c r="AH10" s="13">
        <f t="shared" si="32"/>
        <v>327.68000000000006</v>
      </c>
      <c r="AI10" s="13">
        <f t="shared" si="33"/>
        <v>315.97714285714289</v>
      </c>
      <c r="AJ10" s="13">
        <f t="shared" si="34"/>
        <v>305.08137931034486</v>
      </c>
      <c r="AK10" s="13">
        <f t="shared" si="35"/>
        <v>294.91200000000003</v>
      </c>
      <c r="AL10" s="13">
        <f t="shared" si="36"/>
        <v>285.39870967741939</v>
      </c>
      <c r="AM10" s="13">
        <f t="shared" si="37"/>
        <v>276.47999999999996</v>
      </c>
      <c r="AN10" s="13">
        <f t="shared" si="38"/>
        <v>268.1018181818182</v>
      </c>
      <c r="AO10" s="13">
        <f t="shared" si="39"/>
        <v>260.21647058823527</v>
      </c>
      <c r="AP10" s="13">
        <f t="shared" si="40"/>
        <v>252.78171428571429</v>
      </c>
      <c r="AQ10" s="13">
        <f t="shared" si="41"/>
        <v>245.76</v>
      </c>
      <c r="AR10" s="13">
        <f t="shared" si="42"/>
        <v>221.184</v>
      </c>
      <c r="AS10" s="13">
        <f t="shared" si="43"/>
        <v>196.608</v>
      </c>
      <c r="AT10" s="13">
        <f t="shared" si="44"/>
        <v>176.94720000000001</v>
      </c>
      <c r="AU10" s="13">
        <f t="shared" si="45"/>
        <v>160.8610909090909</v>
      </c>
      <c r="AV10" s="13">
        <f t="shared" si="46"/>
        <v>147.45600000000002</v>
      </c>
      <c r="AW10" s="13">
        <f t="shared" si="47"/>
        <v>136.11323076923077</v>
      </c>
      <c r="AX10" s="13">
        <f t="shared" si="48"/>
        <v>126.39085714285714</v>
      </c>
      <c r="AY10" s="13">
        <f t="shared" si="49"/>
        <v>122.88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>
      <c r="A11" s="10" t="s">
        <v>31</v>
      </c>
      <c r="B11" s="24" t="s">
        <v>16</v>
      </c>
      <c r="C11" s="8">
        <f>102.4*60*4</f>
        <v>24576</v>
      </c>
      <c r="D11" s="8">
        <v>7200</v>
      </c>
      <c r="E11" s="15">
        <f t="shared" si="3"/>
        <v>327.68000000000006</v>
      </c>
      <c r="F11" s="15">
        <f t="shared" si="4"/>
        <v>163.84000000000003</v>
      </c>
      <c r="G11" s="13">
        <f t="shared" si="5"/>
        <v>23592.959999999999</v>
      </c>
      <c r="H11" s="13">
        <f t="shared" si="6"/>
        <v>11796.48</v>
      </c>
      <c r="I11" s="13">
        <f t="shared" si="7"/>
        <v>5898.24</v>
      </c>
      <c r="J11" s="13">
        <f t="shared" si="8"/>
        <v>3932.16</v>
      </c>
      <c r="K11" s="13">
        <f t="shared" si="9"/>
        <v>2949.12</v>
      </c>
      <c r="L11" s="13">
        <f t="shared" si="10"/>
        <v>2359.2960000000003</v>
      </c>
      <c r="M11" s="13">
        <f t="shared" si="11"/>
        <v>1966.08</v>
      </c>
      <c r="N11" s="13">
        <f t="shared" si="12"/>
        <v>1685.2114285714288</v>
      </c>
      <c r="O11" s="13">
        <f t="shared" si="13"/>
        <v>1474.56</v>
      </c>
      <c r="P11" s="13">
        <f t="shared" si="14"/>
        <v>1310.7200000000003</v>
      </c>
      <c r="Q11" s="13">
        <f t="shared" si="15"/>
        <v>1179.6480000000001</v>
      </c>
      <c r="R11" s="13">
        <f t="shared" si="16"/>
        <v>1072.4072727272728</v>
      </c>
      <c r="S11" s="13">
        <f t="shared" si="17"/>
        <v>983.04</v>
      </c>
      <c r="T11" s="13">
        <f t="shared" si="18"/>
        <v>907.4215384615386</v>
      </c>
      <c r="U11" s="13">
        <f t="shared" si="19"/>
        <v>842.60571428571438</v>
      </c>
      <c r="V11" s="13">
        <f t="shared" si="20"/>
        <v>786.43200000000002</v>
      </c>
      <c r="W11" s="13">
        <f t="shared" si="21"/>
        <v>737.28</v>
      </c>
      <c r="X11" s="13">
        <f t="shared" si="22"/>
        <v>693.9105882352942</v>
      </c>
      <c r="Y11" s="13">
        <f t="shared" si="23"/>
        <v>655.36000000000013</v>
      </c>
      <c r="Z11" s="13">
        <f t="shared" si="24"/>
        <v>620.86736842105267</v>
      </c>
      <c r="AA11" s="13">
        <f t="shared" si="25"/>
        <v>589.82400000000007</v>
      </c>
      <c r="AB11" s="13">
        <f t="shared" si="26"/>
        <v>561.73714285714289</v>
      </c>
      <c r="AC11" s="13">
        <f t="shared" si="27"/>
        <v>536.20363636363641</v>
      </c>
      <c r="AD11" s="13">
        <f t="shared" si="28"/>
        <v>512.89043478260874</v>
      </c>
      <c r="AE11" s="13">
        <f t="shared" si="29"/>
        <v>491.52</v>
      </c>
      <c r="AF11" s="13">
        <f t="shared" si="30"/>
        <v>471.85919999999999</v>
      </c>
      <c r="AG11" s="13">
        <f t="shared" si="31"/>
        <v>453.7107692307693</v>
      </c>
      <c r="AH11" s="13">
        <f t="shared" si="32"/>
        <v>436.90666666666669</v>
      </c>
      <c r="AI11" s="13">
        <f t="shared" si="33"/>
        <v>421.30285714285719</v>
      </c>
      <c r="AJ11" s="13">
        <f t="shared" si="34"/>
        <v>406.77517241379314</v>
      </c>
      <c r="AK11" s="13">
        <f t="shared" si="35"/>
        <v>393.21600000000001</v>
      </c>
      <c r="AL11" s="13">
        <f t="shared" si="36"/>
        <v>380.53161290322583</v>
      </c>
      <c r="AM11" s="13">
        <f t="shared" si="37"/>
        <v>368.64</v>
      </c>
      <c r="AN11" s="13">
        <f t="shared" si="38"/>
        <v>357.46909090909094</v>
      </c>
      <c r="AO11" s="13">
        <f t="shared" si="39"/>
        <v>346.9552941176471</v>
      </c>
      <c r="AP11" s="13">
        <f t="shared" si="40"/>
        <v>337.0422857142857</v>
      </c>
      <c r="AQ11" s="13">
        <f t="shared" si="41"/>
        <v>327.68000000000006</v>
      </c>
      <c r="AR11" s="13">
        <f t="shared" si="42"/>
        <v>294.91200000000003</v>
      </c>
      <c r="AS11" s="13">
        <f t="shared" si="43"/>
        <v>262.14400000000001</v>
      </c>
      <c r="AT11" s="13">
        <f t="shared" si="44"/>
        <v>235.92959999999999</v>
      </c>
      <c r="AU11" s="13">
        <f t="shared" si="45"/>
        <v>214.48145454545457</v>
      </c>
      <c r="AV11" s="13">
        <f t="shared" si="46"/>
        <v>196.608</v>
      </c>
      <c r="AW11" s="13">
        <f t="shared" si="47"/>
        <v>181.48430769230771</v>
      </c>
      <c r="AX11" s="13">
        <f t="shared" si="48"/>
        <v>168.52114285714285</v>
      </c>
      <c r="AY11" s="13">
        <f t="shared" si="49"/>
        <v>163.84000000000003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67">
      <c r="A12" s="10" t="s">
        <v>30</v>
      </c>
      <c r="B12" s="24" t="s">
        <v>17</v>
      </c>
      <c r="C12" s="8">
        <f>102.4*60*5</f>
        <v>30720</v>
      </c>
      <c r="D12" s="8">
        <v>7200</v>
      </c>
      <c r="E12" s="15">
        <f>C12/(D12/2)*60*0.8</f>
        <v>409.6</v>
      </c>
      <c r="F12" s="15">
        <f t="shared" si="4"/>
        <v>204.8</v>
      </c>
      <c r="G12" s="13">
        <f>C12/$G$5*0.8*60</f>
        <v>29491.199999999997</v>
      </c>
      <c r="H12" s="13">
        <f t="shared" si="6"/>
        <v>14745.599999999999</v>
      </c>
      <c r="I12" s="13">
        <f t="shared" si="7"/>
        <v>7372.7999999999993</v>
      </c>
      <c r="J12" s="13">
        <f t="shared" si="8"/>
        <v>4915.2000000000007</v>
      </c>
      <c r="K12" s="13">
        <f t="shared" si="9"/>
        <v>3686.3999999999996</v>
      </c>
      <c r="L12" s="13">
        <f t="shared" si="10"/>
        <v>2949.12</v>
      </c>
      <c r="M12" s="13">
        <f t="shared" si="11"/>
        <v>2457.6000000000004</v>
      </c>
      <c r="N12" s="13">
        <f t="shared" si="12"/>
        <v>2106.514285714286</v>
      </c>
      <c r="O12" s="13">
        <f t="shared" si="13"/>
        <v>1843.1999999999998</v>
      </c>
      <c r="P12" s="13">
        <f t="shared" si="14"/>
        <v>1638.4</v>
      </c>
      <c r="Q12" s="13">
        <f t="shared" si="15"/>
        <v>1474.56</v>
      </c>
      <c r="R12" s="13">
        <f t="shared" si="16"/>
        <v>1340.5090909090909</v>
      </c>
      <c r="S12" s="13">
        <f t="shared" si="17"/>
        <v>1228.8000000000002</v>
      </c>
      <c r="T12" s="13">
        <f t="shared" si="18"/>
        <v>1134.2769230769231</v>
      </c>
      <c r="U12" s="13">
        <f t="shared" si="19"/>
        <v>1053.257142857143</v>
      </c>
      <c r="V12" s="13">
        <f t="shared" si="20"/>
        <v>983.04</v>
      </c>
      <c r="W12" s="13">
        <f t="shared" si="21"/>
        <v>921.59999999999991</v>
      </c>
      <c r="X12" s="13">
        <f t="shared" si="22"/>
        <v>867.38823529411764</v>
      </c>
      <c r="Y12" s="13">
        <f t="shared" si="23"/>
        <v>819.2</v>
      </c>
      <c r="Z12" s="13">
        <f t="shared" si="24"/>
        <v>776.08421052631593</v>
      </c>
      <c r="AA12" s="13">
        <f t="shared" si="25"/>
        <v>737.28</v>
      </c>
      <c r="AB12" s="13">
        <f t="shared" si="26"/>
        <v>702.17142857142858</v>
      </c>
      <c r="AC12" s="13">
        <f t="shared" si="27"/>
        <v>670.25454545454545</v>
      </c>
      <c r="AD12" s="13">
        <f t="shared" si="28"/>
        <v>641.11304347826092</v>
      </c>
      <c r="AE12" s="13">
        <f t="shared" si="29"/>
        <v>614.40000000000009</v>
      </c>
      <c r="AF12" s="13">
        <f t="shared" si="30"/>
        <v>589.82400000000007</v>
      </c>
      <c r="AG12" s="13">
        <f t="shared" si="31"/>
        <v>567.13846153846157</v>
      </c>
      <c r="AH12" s="13">
        <f t="shared" si="32"/>
        <v>546.13333333333333</v>
      </c>
      <c r="AI12" s="13">
        <f t="shared" si="33"/>
        <v>526.62857142857149</v>
      </c>
      <c r="AJ12" s="13">
        <f t="shared" si="34"/>
        <v>508.46896551724137</v>
      </c>
      <c r="AK12" s="13">
        <f t="shared" si="35"/>
        <v>491.52</v>
      </c>
      <c r="AL12" s="13">
        <f t="shared" si="36"/>
        <v>475.66451612903234</v>
      </c>
      <c r="AM12" s="13">
        <f t="shared" si="37"/>
        <v>460.79999999999995</v>
      </c>
      <c r="AN12" s="13">
        <f t="shared" si="38"/>
        <v>446.83636363636361</v>
      </c>
      <c r="AO12" s="13">
        <f t="shared" si="39"/>
        <v>433.69411764705882</v>
      </c>
      <c r="AP12" s="13">
        <f t="shared" si="40"/>
        <v>421.30285714285719</v>
      </c>
      <c r="AQ12" s="13">
        <f t="shared" si="41"/>
        <v>409.6</v>
      </c>
      <c r="AR12" s="13">
        <f t="shared" si="42"/>
        <v>368.64</v>
      </c>
      <c r="AS12" s="13">
        <f t="shared" si="43"/>
        <v>327.68000000000006</v>
      </c>
      <c r="AT12" s="13">
        <f t="shared" si="44"/>
        <v>294.91200000000003</v>
      </c>
      <c r="AU12" s="13">
        <f t="shared" si="45"/>
        <v>268.1018181818182</v>
      </c>
      <c r="AV12" s="13">
        <f t="shared" si="46"/>
        <v>245.76</v>
      </c>
      <c r="AW12" s="13">
        <f t="shared" si="47"/>
        <v>226.85538461538465</v>
      </c>
      <c r="AX12" s="13">
        <f t="shared" si="48"/>
        <v>210.6514285714286</v>
      </c>
      <c r="AY12" s="13">
        <f t="shared" si="49"/>
        <v>204.8</v>
      </c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</row>
    <row r="13" spans="1:67">
      <c r="A13" s="10" t="s">
        <v>34</v>
      </c>
      <c r="B13" s="24" t="s">
        <v>19</v>
      </c>
      <c r="C13" s="8">
        <f>102.4*60*6</f>
        <v>36864</v>
      </c>
      <c r="D13" s="8">
        <f>7200*2</f>
        <v>14400</v>
      </c>
      <c r="E13" s="15">
        <f t="shared" ref="E13:E22" si="50">C13/(D13/2)*60*0.8</f>
        <v>245.76</v>
      </c>
      <c r="F13" s="15">
        <f t="shared" si="4"/>
        <v>122.88</v>
      </c>
      <c r="G13" s="13">
        <f t="shared" ref="G13:G22" si="51">C13/$G$5*0.8*60</f>
        <v>35389.439999999995</v>
      </c>
      <c r="H13" s="13">
        <f t="shared" ref="H13:H22" si="52">C13/$H$5*0.8*60</f>
        <v>17694.719999999998</v>
      </c>
      <c r="I13" s="13">
        <f t="shared" ref="I13:I22" si="53">C13/$I$5*0.8*60</f>
        <v>8847.3599999999988</v>
      </c>
      <c r="J13" s="13">
        <f t="shared" ref="J13:J22" si="54">C13/$J$5*0.8*60</f>
        <v>5898.24</v>
      </c>
      <c r="K13" s="13">
        <f t="shared" ref="K13:K22" si="55">C13/$K$5*0.8*60</f>
        <v>4423.6799999999994</v>
      </c>
      <c r="L13" s="13">
        <f t="shared" ref="L13:L22" si="56">C13/$L$5*0.8*60</f>
        <v>3538.944</v>
      </c>
      <c r="M13" s="13">
        <f t="shared" ref="M13:M22" si="57">C13/$M$5*0.8*60</f>
        <v>2949.12</v>
      </c>
      <c r="N13" s="13">
        <f t="shared" ref="N13:N22" si="58">C13/$N$5*0.8*60</f>
        <v>2527.8171428571432</v>
      </c>
      <c r="O13" s="13">
        <f t="shared" ref="O13:O22" si="59">C13/$O$5*0.8*60</f>
        <v>2211.8399999999997</v>
      </c>
      <c r="P13" s="13">
        <f t="shared" ref="P13:P22" si="60">C13/$P$5*0.8*60</f>
        <v>1966.08</v>
      </c>
      <c r="Q13" s="13">
        <f t="shared" ref="Q13:Q22" si="61">C13/$Q$5*0.8*60</f>
        <v>1769.472</v>
      </c>
      <c r="R13" s="13">
        <f t="shared" ref="R13:R22" si="62">C13/$R$5*0.8*60</f>
        <v>1608.6109090909092</v>
      </c>
      <c r="S13" s="13">
        <f t="shared" ref="S13:S22" si="63">C13/$S$5*0.8*60</f>
        <v>1474.56</v>
      </c>
      <c r="T13" s="13">
        <f t="shared" ref="T13:T22" si="64">C13/$T$5*0.8*60</f>
        <v>1361.1323076923079</v>
      </c>
      <c r="U13" s="13">
        <f t="shared" ref="U13:U22" si="65">C13/$U$5*0.8*60</f>
        <v>1263.9085714285716</v>
      </c>
      <c r="V13" s="13">
        <f t="shared" ref="V13:V22" si="66">C13/$V$5*0.8*60</f>
        <v>1179.6480000000001</v>
      </c>
      <c r="W13" s="13">
        <f t="shared" ref="W13:W22" si="67">C13/$W$5*0.8*60</f>
        <v>1105.9199999999998</v>
      </c>
      <c r="X13" s="13">
        <f t="shared" ref="X13:X22" si="68">C13/$X$5*0.8*60</f>
        <v>1040.8658823529411</v>
      </c>
      <c r="Y13" s="13">
        <f t="shared" ref="Y13:Y22" si="69">C13/$Y$5*0.8*60</f>
        <v>983.04</v>
      </c>
      <c r="Z13" s="13">
        <f t="shared" ref="Z13:Z22" si="70">C13/$Z$5*0.8*60</f>
        <v>931.30105263157907</v>
      </c>
      <c r="AA13" s="13">
        <f t="shared" ref="AA13:AA22" si="71">C13/$AA$5*0.8*60</f>
        <v>884.73599999999999</v>
      </c>
      <c r="AB13" s="13">
        <f t="shared" ref="AB13:AB22" si="72">C13/$AB$5*0.8*60</f>
        <v>842.60571428571438</v>
      </c>
      <c r="AC13" s="13">
        <f t="shared" ref="AC13:AC22" si="73">C13/$AC$5*0.8*60</f>
        <v>804.30545454545461</v>
      </c>
      <c r="AD13" s="13">
        <f t="shared" ref="AD13:AD22" si="74">C13/$AD$5*0.8*60</f>
        <v>769.33565217391322</v>
      </c>
      <c r="AE13" s="13">
        <f t="shared" ref="AE13:AE22" si="75">C13/$AE$5*0.8*60</f>
        <v>737.28</v>
      </c>
      <c r="AF13" s="13">
        <f t="shared" ref="AF13:AF22" si="76">C13/$AF$5*0.8*60</f>
        <v>707.78880000000004</v>
      </c>
      <c r="AG13" s="13">
        <f t="shared" ref="AG13:AG22" si="77">C13/$AG$5*0.8*60</f>
        <v>680.56615384615395</v>
      </c>
      <c r="AH13" s="13">
        <f t="shared" ref="AH13:AH22" si="78">C13/$AH$5*0.8*60</f>
        <v>655.36000000000013</v>
      </c>
      <c r="AI13" s="13">
        <f t="shared" ref="AI13:AI22" si="79">C13/$AI$5*0.8*60</f>
        <v>631.95428571428579</v>
      </c>
      <c r="AJ13" s="13">
        <f t="shared" ref="AJ13:AJ22" si="80">C13/$AJ$5*0.8*60</f>
        <v>610.16275862068971</v>
      </c>
      <c r="AK13" s="13">
        <f t="shared" ref="AK13:AK22" si="81">C13/$AK$5*0.8*60</f>
        <v>589.82400000000007</v>
      </c>
      <c r="AL13" s="13">
        <f t="shared" ref="AL13:AL22" si="82">C13/$AL$5*0.8*60</f>
        <v>570.79741935483878</v>
      </c>
      <c r="AM13" s="13">
        <f t="shared" ref="AM13:AM22" si="83">C13/$AM$5*0.8*60</f>
        <v>552.95999999999992</v>
      </c>
      <c r="AN13" s="13">
        <f t="shared" ref="AN13:AN22" si="84">C13/$AN$5*0.8*60</f>
        <v>536.20363636363641</v>
      </c>
      <c r="AO13" s="13">
        <f t="shared" ref="AO13:AO22" si="85">C13/$AO$5*0.8*60</f>
        <v>520.43294117647054</v>
      </c>
      <c r="AP13" s="13">
        <f t="shared" ref="AP13:AP22" si="86">C13/$AP$5*0.8*60</f>
        <v>505.56342857142857</v>
      </c>
      <c r="AQ13" s="13">
        <f t="shared" ref="AQ13:AQ22" si="87">C13/$AQ$5*0.8*60</f>
        <v>491.52</v>
      </c>
      <c r="AR13" s="13">
        <f t="shared" ref="AR13:AR22" si="88">C13/$AR$5*0.8*60</f>
        <v>442.36799999999999</v>
      </c>
      <c r="AS13" s="13">
        <f t="shared" ref="AS13:AS22" si="89">C13/$AS$5*0.8*60</f>
        <v>393.21600000000001</v>
      </c>
      <c r="AT13" s="13">
        <f t="shared" ref="AT13:AT22" si="90">C13/$AT$5*0.8*60</f>
        <v>353.89440000000002</v>
      </c>
      <c r="AU13" s="13">
        <f t="shared" ref="AU13:AU22" si="91">C13/$AU$5*0.8*60</f>
        <v>321.72218181818181</v>
      </c>
      <c r="AV13" s="13">
        <f t="shared" ref="AV13:AV22" si="92">C13/$AV$5*0.8*60</f>
        <v>294.91200000000003</v>
      </c>
      <c r="AW13" s="13">
        <f t="shared" ref="AW13:AW22" si="93">C13/$AW$5*0.8*60</f>
        <v>272.22646153846154</v>
      </c>
      <c r="AX13" s="13">
        <f t="shared" ref="AX13:AX22" si="94">C13/$AX$5*0.8*60</f>
        <v>252.78171428571429</v>
      </c>
      <c r="AY13" s="13">
        <f>C13/$AY$5*0.8*60</f>
        <v>245.76</v>
      </c>
      <c r="AZ13" s="13">
        <f>C13/$AZ$5*0.8*60</f>
        <v>221.184</v>
      </c>
      <c r="BA13" s="13">
        <f>C13/$BA$5*0.8*60</f>
        <v>196.608</v>
      </c>
      <c r="BB13" s="13">
        <f>C13/$BB$5*0.8*60</f>
        <v>176.94720000000001</v>
      </c>
      <c r="BC13" s="13">
        <f>C13/$BC$5*0.8*60</f>
        <v>160.8610909090909</v>
      </c>
      <c r="BD13" s="13">
        <f>C13/$BD$5*0.8*60</f>
        <v>147.45600000000002</v>
      </c>
      <c r="BE13" s="13">
        <f>C13/$BE$5*0.8*60</f>
        <v>136.11323076923077</v>
      </c>
      <c r="BF13" s="13">
        <f>C13/$BF$5*0.8*60</f>
        <v>126.39085714285714</v>
      </c>
      <c r="BG13" s="13">
        <f>C13/$BG$5*0.8*60</f>
        <v>122.88</v>
      </c>
      <c r="BH13" s="14"/>
      <c r="BI13" s="14"/>
      <c r="BJ13" s="14"/>
      <c r="BK13" s="14"/>
      <c r="BL13" s="14"/>
      <c r="BM13" s="14"/>
      <c r="BN13" s="14"/>
      <c r="BO13" s="14"/>
    </row>
    <row r="14" spans="1:67">
      <c r="A14" s="10" t="s">
        <v>35</v>
      </c>
      <c r="B14" s="24" t="s">
        <v>20</v>
      </c>
      <c r="C14" s="8">
        <f>102.4*60*7</f>
        <v>43008</v>
      </c>
      <c r="D14" s="8">
        <f t="shared" ref="D14:D17" si="95">7200*2</f>
        <v>14400</v>
      </c>
      <c r="E14" s="15">
        <f t="shared" si="50"/>
        <v>286.72000000000003</v>
      </c>
      <c r="F14" s="15">
        <f t="shared" si="4"/>
        <v>143.36000000000001</v>
      </c>
      <c r="G14" s="13">
        <f t="shared" si="51"/>
        <v>41287.68</v>
      </c>
      <c r="H14" s="13">
        <f t="shared" si="52"/>
        <v>20643.84</v>
      </c>
      <c r="I14" s="13">
        <f t="shared" si="53"/>
        <v>10321.92</v>
      </c>
      <c r="J14" s="13">
        <f t="shared" si="54"/>
        <v>6881.2800000000007</v>
      </c>
      <c r="K14" s="13">
        <f t="shared" si="55"/>
        <v>5160.96</v>
      </c>
      <c r="L14" s="13">
        <f t="shared" si="56"/>
        <v>4128.7680000000009</v>
      </c>
      <c r="M14" s="13">
        <f t="shared" si="57"/>
        <v>3440.6400000000003</v>
      </c>
      <c r="N14" s="13">
        <f t="shared" si="58"/>
        <v>2949.12</v>
      </c>
      <c r="O14" s="13">
        <f t="shared" si="59"/>
        <v>2580.48</v>
      </c>
      <c r="P14" s="13">
        <f t="shared" si="60"/>
        <v>2293.7600000000002</v>
      </c>
      <c r="Q14" s="13">
        <f t="shared" si="61"/>
        <v>2064.3840000000005</v>
      </c>
      <c r="R14" s="13">
        <f t="shared" si="62"/>
        <v>1876.7127272727275</v>
      </c>
      <c r="S14" s="13">
        <f t="shared" si="63"/>
        <v>1720.3200000000002</v>
      </c>
      <c r="T14" s="13">
        <f t="shared" si="64"/>
        <v>1587.9876923076924</v>
      </c>
      <c r="U14" s="13">
        <f t="shared" si="65"/>
        <v>1474.56</v>
      </c>
      <c r="V14" s="13">
        <f t="shared" si="66"/>
        <v>1376.2560000000003</v>
      </c>
      <c r="W14" s="13">
        <f t="shared" si="67"/>
        <v>1290.24</v>
      </c>
      <c r="X14" s="13">
        <f t="shared" si="68"/>
        <v>1214.3435294117646</v>
      </c>
      <c r="Y14" s="13">
        <f t="shared" si="69"/>
        <v>1146.8800000000001</v>
      </c>
      <c r="Z14" s="13">
        <f t="shared" si="70"/>
        <v>1086.517894736842</v>
      </c>
      <c r="AA14" s="13">
        <f t="shared" si="71"/>
        <v>1032.1920000000002</v>
      </c>
      <c r="AB14" s="13">
        <f t="shared" si="72"/>
        <v>983.04</v>
      </c>
      <c r="AC14" s="13">
        <f t="shared" si="73"/>
        <v>938.35636363636377</v>
      </c>
      <c r="AD14" s="13">
        <f t="shared" si="74"/>
        <v>897.5582608695654</v>
      </c>
      <c r="AE14" s="13">
        <f t="shared" si="75"/>
        <v>860.16000000000008</v>
      </c>
      <c r="AF14" s="13">
        <f t="shared" si="76"/>
        <v>825.75360000000001</v>
      </c>
      <c r="AG14" s="13">
        <f t="shared" si="77"/>
        <v>793.99384615384622</v>
      </c>
      <c r="AH14" s="13">
        <f t="shared" si="78"/>
        <v>764.5866666666667</v>
      </c>
      <c r="AI14" s="13">
        <f t="shared" si="79"/>
        <v>737.28</v>
      </c>
      <c r="AJ14" s="13">
        <f t="shared" si="80"/>
        <v>711.85655172413794</v>
      </c>
      <c r="AK14" s="13">
        <f t="shared" si="81"/>
        <v>688.12800000000016</v>
      </c>
      <c r="AL14" s="13">
        <f t="shared" si="82"/>
        <v>665.93032258064522</v>
      </c>
      <c r="AM14" s="13">
        <f t="shared" si="83"/>
        <v>645.12</v>
      </c>
      <c r="AN14" s="13">
        <f t="shared" si="84"/>
        <v>625.57090909090914</v>
      </c>
      <c r="AO14" s="13">
        <f t="shared" si="85"/>
        <v>607.17176470588231</v>
      </c>
      <c r="AP14" s="13">
        <f t="shared" si="86"/>
        <v>589.82400000000007</v>
      </c>
      <c r="AQ14" s="13">
        <f t="shared" si="87"/>
        <v>573.44000000000005</v>
      </c>
      <c r="AR14" s="13">
        <f t="shared" si="88"/>
        <v>516.09600000000012</v>
      </c>
      <c r="AS14" s="13">
        <f t="shared" si="89"/>
        <v>458.75200000000007</v>
      </c>
      <c r="AT14" s="13">
        <f t="shared" si="90"/>
        <v>412.8768</v>
      </c>
      <c r="AU14" s="13">
        <f t="shared" si="91"/>
        <v>375.34254545454547</v>
      </c>
      <c r="AV14" s="13">
        <f t="shared" si="92"/>
        <v>344.06400000000008</v>
      </c>
      <c r="AW14" s="13">
        <f t="shared" si="93"/>
        <v>317.59753846153848</v>
      </c>
      <c r="AX14" s="13">
        <f t="shared" si="94"/>
        <v>294.91200000000003</v>
      </c>
      <c r="AY14" s="13">
        <f t="shared" ref="AY14:AY22" si="96">C14/$AY$5*0.8*60</f>
        <v>286.72000000000003</v>
      </c>
      <c r="AZ14" s="13">
        <f t="shared" ref="AZ14:AZ22" si="97">C14/$AZ$5*0.8*60</f>
        <v>258.04800000000006</v>
      </c>
      <c r="BA14" s="13">
        <f t="shared" ref="BA14:BA22" si="98">C14/$BA$5*0.8*60</f>
        <v>229.37600000000003</v>
      </c>
      <c r="BB14" s="13">
        <f t="shared" ref="BB14:BB22" si="99">C14/$BB$5*0.8*60</f>
        <v>206.4384</v>
      </c>
      <c r="BC14" s="13">
        <f t="shared" ref="BC14:BC22" si="100">C14/$BC$5*0.8*60</f>
        <v>187.67127272727274</v>
      </c>
      <c r="BD14" s="13">
        <f t="shared" ref="BD14:BD22" si="101">C14/$BD$5*0.8*60</f>
        <v>172.03200000000004</v>
      </c>
      <c r="BE14" s="13">
        <f t="shared" ref="BE14:BE22" si="102">C14/$BE$5*0.8*60</f>
        <v>158.79876923076924</v>
      </c>
      <c r="BF14" s="13">
        <f t="shared" ref="BF14:BF22" si="103">C14/$BF$5*0.8*60</f>
        <v>147.45600000000002</v>
      </c>
      <c r="BG14" s="13">
        <f t="shared" ref="BG14:BG22" si="104">C14/$BG$5*0.8*60</f>
        <v>143.36000000000001</v>
      </c>
      <c r="BH14" s="14"/>
      <c r="BI14" s="14"/>
      <c r="BJ14" s="14"/>
      <c r="BK14" s="14"/>
      <c r="BL14" s="14"/>
      <c r="BM14" s="14"/>
      <c r="BN14" s="14"/>
      <c r="BO14" s="14"/>
    </row>
    <row r="15" spans="1:67">
      <c r="A15" s="10" t="s">
        <v>36</v>
      </c>
      <c r="B15" s="24" t="s">
        <v>21</v>
      </c>
      <c r="C15" s="8">
        <f>102.4*60*8</f>
        <v>49152</v>
      </c>
      <c r="D15" s="8">
        <f t="shared" si="95"/>
        <v>14400</v>
      </c>
      <c r="E15" s="15">
        <f t="shared" si="50"/>
        <v>327.68000000000006</v>
      </c>
      <c r="F15" s="15">
        <f t="shared" si="4"/>
        <v>163.84000000000003</v>
      </c>
      <c r="G15" s="13">
        <f t="shared" si="51"/>
        <v>47185.919999999998</v>
      </c>
      <c r="H15" s="13">
        <f t="shared" si="52"/>
        <v>23592.959999999999</v>
      </c>
      <c r="I15" s="13">
        <f t="shared" si="53"/>
        <v>11796.48</v>
      </c>
      <c r="J15" s="13">
        <f t="shared" si="54"/>
        <v>7864.32</v>
      </c>
      <c r="K15" s="13">
        <f t="shared" si="55"/>
        <v>5898.24</v>
      </c>
      <c r="L15" s="13">
        <f t="shared" si="56"/>
        <v>4718.5920000000006</v>
      </c>
      <c r="M15" s="13">
        <f t="shared" si="57"/>
        <v>3932.16</v>
      </c>
      <c r="N15" s="13">
        <f t="shared" si="58"/>
        <v>3370.4228571428575</v>
      </c>
      <c r="O15" s="13">
        <f t="shared" si="59"/>
        <v>2949.12</v>
      </c>
      <c r="P15" s="13">
        <f t="shared" si="60"/>
        <v>2621.4400000000005</v>
      </c>
      <c r="Q15" s="13">
        <f t="shared" si="61"/>
        <v>2359.2960000000003</v>
      </c>
      <c r="R15" s="13">
        <f t="shared" si="62"/>
        <v>2144.8145454545456</v>
      </c>
      <c r="S15" s="13">
        <f t="shared" si="63"/>
        <v>1966.08</v>
      </c>
      <c r="T15" s="13">
        <f t="shared" si="64"/>
        <v>1814.8430769230772</v>
      </c>
      <c r="U15" s="13">
        <f t="shared" si="65"/>
        <v>1685.2114285714288</v>
      </c>
      <c r="V15" s="13">
        <f t="shared" si="66"/>
        <v>1572.864</v>
      </c>
      <c r="W15" s="13">
        <f t="shared" si="67"/>
        <v>1474.56</v>
      </c>
      <c r="X15" s="13">
        <f t="shared" si="68"/>
        <v>1387.8211764705884</v>
      </c>
      <c r="Y15" s="13">
        <f t="shared" si="69"/>
        <v>1310.7200000000003</v>
      </c>
      <c r="Z15" s="13">
        <f t="shared" si="70"/>
        <v>1241.7347368421053</v>
      </c>
      <c r="AA15" s="13">
        <f t="shared" si="71"/>
        <v>1179.6480000000001</v>
      </c>
      <c r="AB15" s="13">
        <f t="shared" si="72"/>
        <v>1123.4742857142858</v>
      </c>
      <c r="AC15" s="13">
        <f t="shared" si="73"/>
        <v>1072.4072727272728</v>
      </c>
      <c r="AD15" s="13">
        <f t="shared" si="74"/>
        <v>1025.7808695652175</v>
      </c>
      <c r="AE15" s="13">
        <f t="shared" si="75"/>
        <v>983.04</v>
      </c>
      <c r="AF15" s="13">
        <f t="shared" si="76"/>
        <v>943.71839999999997</v>
      </c>
      <c r="AG15" s="13">
        <f t="shared" si="77"/>
        <v>907.4215384615386</v>
      </c>
      <c r="AH15" s="13">
        <f t="shared" si="78"/>
        <v>873.81333333333339</v>
      </c>
      <c r="AI15" s="13">
        <f t="shared" si="79"/>
        <v>842.60571428571438</v>
      </c>
      <c r="AJ15" s="13">
        <f t="shared" si="80"/>
        <v>813.55034482758629</v>
      </c>
      <c r="AK15" s="13">
        <f t="shared" si="81"/>
        <v>786.43200000000002</v>
      </c>
      <c r="AL15" s="13">
        <f t="shared" si="82"/>
        <v>761.06322580645167</v>
      </c>
      <c r="AM15" s="13">
        <f t="shared" si="83"/>
        <v>737.28</v>
      </c>
      <c r="AN15" s="13">
        <f t="shared" si="84"/>
        <v>714.93818181818187</v>
      </c>
      <c r="AO15" s="13">
        <f t="shared" si="85"/>
        <v>693.9105882352942</v>
      </c>
      <c r="AP15" s="13">
        <f t="shared" si="86"/>
        <v>674.08457142857139</v>
      </c>
      <c r="AQ15" s="13">
        <f t="shared" si="87"/>
        <v>655.36000000000013</v>
      </c>
      <c r="AR15" s="13">
        <f t="shared" si="88"/>
        <v>589.82400000000007</v>
      </c>
      <c r="AS15" s="13">
        <f t="shared" si="89"/>
        <v>524.28800000000001</v>
      </c>
      <c r="AT15" s="13">
        <f t="shared" si="90"/>
        <v>471.85919999999999</v>
      </c>
      <c r="AU15" s="13">
        <f t="shared" si="91"/>
        <v>428.96290909090914</v>
      </c>
      <c r="AV15" s="13">
        <f t="shared" si="92"/>
        <v>393.21600000000001</v>
      </c>
      <c r="AW15" s="13">
        <f t="shared" si="93"/>
        <v>362.96861538461542</v>
      </c>
      <c r="AX15" s="13">
        <f t="shared" si="94"/>
        <v>337.0422857142857</v>
      </c>
      <c r="AY15" s="13">
        <f t="shared" si="96"/>
        <v>327.68000000000006</v>
      </c>
      <c r="AZ15" s="13">
        <f t="shared" si="97"/>
        <v>294.91200000000003</v>
      </c>
      <c r="BA15" s="13">
        <f t="shared" si="98"/>
        <v>262.14400000000001</v>
      </c>
      <c r="BB15" s="13">
        <f t="shared" si="99"/>
        <v>235.92959999999999</v>
      </c>
      <c r="BC15" s="13">
        <f t="shared" si="100"/>
        <v>214.48145454545457</v>
      </c>
      <c r="BD15" s="13">
        <f t="shared" si="101"/>
        <v>196.608</v>
      </c>
      <c r="BE15" s="13">
        <f t="shared" si="102"/>
        <v>181.48430769230771</v>
      </c>
      <c r="BF15" s="13">
        <f t="shared" si="103"/>
        <v>168.52114285714285</v>
      </c>
      <c r="BG15" s="13">
        <f t="shared" si="104"/>
        <v>163.84000000000003</v>
      </c>
      <c r="BH15" s="14"/>
      <c r="BI15" s="14"/>
      <c r="BJ15" s="14"/>
      <c r="BK15" s="14"/>
      <c r="BL15" s="14"/>
      <c r="BM15" s="14"/>
      <c r="BN15" s="14"/>
      <c r="BO15" s="14"/>
    </row>
    <row r="16" spans="1:67">
      <c r="A16" s="10" t="s">
        <v>37</v>
      </c>
      <c r="B16" s="24" t="s">
        <v>22</v>
      </c>
      <c r="C16" s="8">
        <f>102.4*60*9</f>
        <v>55296</v>
      </c>
      <c r="D16" s="8">
        <f t="shared" si="95"/>
        <v>14400</v>
      </c>
      <c r="E16" s="15">
        <f t="shared" si="50"/>
        <v>368.64</v>
      </c>
      <c r="F16" s="15">
        <f t="shared" si="4"/>
        <v>184.32</v>
      </c>
      <c r="G16" s="13">
        <f t="shared" si="51"/>
        <v>53084.160000000003</v>
      </c>
      <c r="H16" s="13">
        <f t="shared" si="52"/>
        <v>26542.080000000002</v>
      </c>
      <c r="I16" s="13">
        <f t="shared" si="53"/>
        <v>13271.04</v>
      </c>
      <c r="J16" s="13">
        <f t="shared" si="54"/>
        <v>8847.3599999999988</v>
      </c>
      <c r="K16" s="13">
        <f t="shared" si="55"/>
        <v>6635.52</v>
      </c>
      <c r="L16" s="13">
        <f t="shared" si="56"/>
        <v>5308.4160000000002</v>
      </c>
      <c r="M16" s="13">
        <f t="shared" si="57"/>
        <v>4423.6799999999994</v>
      </c>
      <c r="N16" s="13">
        <f t="shared" si="58"/>
        <v>3791.7257142857143</v>
      </c>
      <c r="O16" s="13">
        <f t="shared" si="59"/>
        <v>3317.76</v>
      </c>
      <c r="P16" s="13">
        <f t="shared" si="60"/>
        <v>2949.12</v>
      </c>
      <c r="Q16" s="13">
        <f t="shared" si="61"/>
        <v>2654.2080000000001</v>
      </c>
      <c r="R16" s="13">
        <f t="shared" si="62"/>
        <v>2412.9163636363637</v>
      </c>
      <c r="S16" s="13">
        <f t="shared" si="63"/>
        <v>2211.8399999999997</v>
      </c>
      <c r="T16" s="13">
        <f t="shared" si="64"/>
        <v>2041.6984615384615</v>
      </c>
      <c r="U16" s="13">
        <f t="shared" si="65"/>
        <v>1895.8628571428571</v>
      </c>
      <c r="V16" s="13">
        <f t="shared" si="66"/>
        <v>1769.472</v>
      </c>
      <c r="W16" s="13">
        <f t="shared" si="67"/>
        <v>1658.88</v>
      </c>
      <c r="X16" s="13">
        <f t="shared" si="68"/>
        <v>1561.2988235294117</v>
      </c>
      <c r="Y16" s="13">
        <f t="shared" si="69"/>
        <v>1474.56</v>
      </c>
      <c r="Z16" s="13">
        <f t="shared" si="70"/>
        <v>1396.9515789473685</v>
      </c>
      <c r="AA16" s="13">
        <f t="shared" si="71"/>
        <v>1327.104</v>
      </c>
      <c r="AB16" s="13">
        <f t="shared" si="72"/>
        <v>1263.9085714285716</v>
      </c>
      <c r="AC16" s="13">
        <f t="shared" si="73"/>
        <v>1206.4581818181819</v>
      </c>
      <c r="AD16" s="13">
        <f t="shared" si="74"/>
        <v>1154.0034782608695</v>
      </c>
      <c r="AE16" s="13">
        <f t="shared" si="75"/>
        <v>1105.9199999999998</v>
      </c>
      <c r="AF16" s="13">
        <f t="shared" si="76"/>
        <v>1061.6831999999999</v>
      </c>
      <c r="AG16" s="13">
        <f t="shared" si="77"/>
        <v>1020.8492307692308</v>
      </c>
      <c r="AH16" s="13">
        <f t="shared" si="78"/>
        <v>983.04</v>
      </c>
      <c r="AI16" s="13">
        <f t="shared" si="79"/>
        <v>947.93142857142857</v>
      </c>
      <c r="AJ16" s="13">
        <f t="shared" si="80"/>
        <v>915.24413793103452</v>
      </c>
      <c r="AK16" s="13">
        <f t="shared" si="81"/>
        <v>884.73599999999999</v>
      </c>
      <c r="AL16" s="13">
        <f t="shared" si="82"/>
        <v>856.196129032258</v>
      </c>
      <c r="AM16" s="13">
        <f t="shared" si="83"/>
        <v>829.44</v>
      </c>
      <c r="AN16" s="13">
        <f t="shared" si="84"/>
        <v>804.30545454545461</v>
      </c>
      <c r="AO16" s="13">
        <f t="shared" si="85"/>
        <v>780.64941176470586</v>
      </c>
      <c r="AP16" s="13">
        <f t="shared" si="86"/>
        <v>758.34514285714283</v>
      </c>
      <c r="AQ16" s="13">
        <f t="shared" si="87"/>
        <v>737.28</v>
      </c>
      <c r="AR16" s="13">
        <f t="shared" si="88"/>
        <v>663.55200000000002</v>
      </c>
      <c r="AS16" s="13">
        <f t="shared" si="89"/>
        <v>589.82400000000007</v>
      </c>
      <c r="AT16" s="13">
        <f t="shared" si="90"/>
        <v>530.84159999999997</v>
      </c>
      <c r="AU16" s="13">
        <f t="shared" si="91"/>
        <v>482.58327272727274</v>
      </c>
      <c r="AV16" s="13">
        <f t="shared" si="92"/>
        <v>442.36799999999999</v>
      </c>
      <c r="AW16" s="13">
        <f t="shared" si="93"/>
        <v>408.33969230769236</v>
      </c>
      <c r="AX16" s="13">
        <f t="shared" si="94"/>
        <v>379.17257142857142</v>
      </c>
      <c r="AY16" s="13">
        <f t="shared" si="96"/>
        <v>368.64</v>
      </c>
      <c r="AZ16" s="13">
        <f t="shared" si="97"/>
        <v>331.77600000000001</v>
      </c>
      <c r="BA16" s="13">
        <f t="shared" si="98"/>
        <v>294.91200000000003</v>
      </c>
      <c r="BB16" s="13">
        <f t="shared" si="99"/>
        <v>265.42079999999999</v>
      </c>
      <c r="BC16" s="13">
        <f t="shared" si="100"/>
        <v>241.29163636363637</v>
      </c>
      <c r="BD16" s="13">
        <f t="shared" si="101"/>
        <v>221.184</v>
      </c>
      <c r="BE16" s="13">
        <f t="shared" si="102"/>
        <v>204.16984615384618</v>
      </c>
      <c r="BF16" s="13">
        <f t="shared" si="103"/>
        <v>189.58628571428571</v>
      </c>
      <c r="BG16" s="13">
        <f t="shared" si="104"/>
        <v>184.32</v>
      </c>
      <c r="BH16" s="14"/>
      <c r="BI16" s="14"/>
      <c r="BJ16" s="14"/>
      <c r="BK16" s="14"/>
      <c r="BL16" s="14"/>
      <c r="BM16" s="14"/>
      <c r="BN16" s="14"/>
      <c r="BO16" s="14"/>
    </row>
    <row r="17" spans="1:67">
      <c r="A17" s="10" t="s">
        <v>38</v>
      </c>
      <c r="B17" s="24" t="s">
        <v>23</v>
      </c>
      <c r="C17" s="8">
        <f>102.4*60*10</f>
        <v>61440</v>
      </c>
      <c r="D17" s="8">
        <f t="shared" si="95"/>
        <v>14400</v>
      </c>
      <c r="E17" s="15">
        <f t="shared" si="50"/>
        <v>409.6</v>
      </c>
      <c r="F17" s="15">
        <f t="shared" si="4"/>
        <v>204.8</v>
      </c>
      <c r="G17" s="13">
        <f t="shared" si="51"/>
        <v>58982.399999999994</v>
      </c>
      <c r="H17" s="13">
        <f t="shared" si="52"/>
        <v>29491.199999999997</v>
      </c>
      <c r="I17" s="13">
        <f t="shared" si="53"/>
        <v>14745.599999999999</v>
      </c>
      <c r="J17" s="13">
        <f t="shared" si="54"/>
        <v>9830.4000000000015</v>
      </c>
      <c r="K17" s="13">
        <f t="shared" si="55"/>
        <v>7372.7999999999993</v>
      </c>
      <c r="L17" s="13">
        <f t="shared" si="56"/>
        <v>5898.24</v>
      </c>
      <c r="M17" s="13">
        <f t="shared" si="57"/>
        <v>4915.2000000000007</v>
      </c>
      <c r="N17" s="13">
        <f t="shared" si="58"/>
        <v>4213.0285714285719</v>
      </c>
      <c r="O17" s="13">
        <f t="shared" si="59"/>
        <v>3686.3999999999996</v>
      </c>
      <c r="P17" s="13">
        <f t="shared" si="60"/>
        <v>3276.8</v>
      </c>
      <c r="Q17" s="13">
        <f t="shared" si="61"/>
        <v>2949.12</v>
      </c>
      <c r="R17" s="13">
        <f t="shared" si="62"/>
        <v>2681.0181818181818</v>
      </c>
      <c r="S17" s="13">
        <f t="shared" si="63"/>
        <v>2457.6000000000004</v>
      </c>
      <c r="T17" s="13">
        <f t="shared" si="64"/>
        <v>2268.5538461538463</v>
      </c>
      <c r="U17" s="13">
        <f t="shared" si="65"/>
        <v>2106.514285714286</v>
      </c>
      <c r="V17" s="13">
        <f t="shared" si="66"/>
        <v>1966.08</v>
      </c>
      <c r="W17" s="13">
        <f t="shared" si="67"/>
        <v>1843.1999999999998</v>
      </c>
      <c r="X17" s="13">
        <f t="shared" si="68"/>
        <v>1734.7764705882353</v>
      </c>
      <c r="Y17" s="13">
        <f t="shared" si="69"/>
        <v>1638.4</v>
      </c>
      <c r="Z17" s="13">
        <f t="shared" si="70"/>
        <v>1552.1684210526319</v>
      </c>
      <c r="AA17" s="13">
        <f t="shared" si="71"/>
        <v>1474.56</v>
      </c>
      <c r="AB17" s="13">
        <f t="shared" si="72"/>
        <v>1404.3428571428572</v>
      </c>
      <c r="AC17" s="13">
        <f t="shared" si="73"/>
        <v>1340.5090909090909</v>
      </c>
      <c r="AD17" s="13">
        <f t="shared" si="74"/>
        <v>1282.2260869565218</v>
      </c>
      <c r="AE17" s="13">
        <f t="shared" si="75"/>
        <v>1228.8000000000002</v>
      </c>
      <c r="AF17" s="13">
        <f t="shared" si="76"/>
        <v>1179.6480000000001</v>
      </c>
      <c r="AG17" s="13">
        <f t="shared" si="77"/>
        <v>1134.2769230769231</v>
      </c>
      <c r="AH17" s="13">
        <f t="shared" si="78"/>
        <v>1092.2666666666667</v>
      </c>
      <c r="AI17" s="13">
        <f t="shared" si="79"/>
        <v>1053.257142857143</v>
      </c>
      <c r="AJ17" s="13">
        <f t="shared" si="80"/>
        <v>1016.9379310344827</v>
      </c>
      <c r="AK17" s="13">
        <f t="shared" si="81"/>
        <v>983.04</v>
      </c>
      <c r="AL17" s="13">
        <f t="shared" si="82"/>
        <v>951.32903225806467</v>
      </c>
      <c r="AM17" s="13">
        <f t="shared" si="83"/>
        <v>921.59999999999991</v>
      </c>
      <c r="AN17" s="13">
        <f t="shared" si="84"/>
        <v>893.67272727272723</v>
      </c>
      <c r="AO17" s="13">
        <f t="shared" si="85"/>
        <v>867.38823529411764</v>
      </c>
      <c r="AP17" s="13">
        <f t="shared" si="86"/>
        <v>842.60571428571438</v>
      </c>
      <c r="AQ17" s="13">
        <f t="shared" si="87"/>
        <v>819.2</v>
      </c>
      <c r="AR17" s="13">
        <f t="shared" si="88"/>
        <v>737.28</v>
      </c>
      <c r="AS17" s="13">
        <f t="shared" si="89"/>
        <v>655.36000000000013</v>
      </c>
      <c r="AT17" s="13">
        <f t="shared" si="90"/>
        <v>589.82400000000007</v>
      </c>
      <c r="AU17" s="13">
        <f t="shared" si="91"/>
        <v>536.20363636363641</v>
      </c>
      <c r="AV17" s="13">
        <f t="shared" si="92"/>
        <v>491.52</v>
      </c>
      <c r="AW17" s="13">
        <f t="shared" si="93"/>
        <v>453.7107692307693</v>
      </c>
      <c r="AX17" s="13">
        <f t="shared" si="94"/>
        <v>421.30285714285719</v>
      </c>
      <c r="AY17" s="13">
        <f t="shared" si="96"/>
        <v>409.6</v>
      </c>
      <c r="AZ17" s="13">
        <f t="shared" si="97"/>
        <v>368.64</v>
      </c>
      <c r="BA17" s="13">
        <f t="shared" si="98"/>
        <v>327.68000000000006</v>
      </c>
      <c r="BB17" s="13">
        <f t="shared" si="99"/>
        <v>294.91200000000003</v>
      </c>
      <c r="BC17" s="13">
        <f t="shared" si="100"/>
        <v>268.1018181818182</v>
      </c>
      <c r="BD17" s="13">
        <f t="shared" si="101"/>
        <v>245.76</v>
      </c>
      <c r="BE17" s="13">
        <f t="shared" si="102"/>
        <v>226.85538461538465</v>
      </c>
      <c r="BF17" s="13">
        <f t="shared" si="103"/>
        <v>210.6514285714286</v>
      </c>
      <c r="BG17" s="13">
        <f t="shared" si="104"/>
        <v>204.8</v>
      </c>
      <c r="BH17" s="14"/>
      <c r="BI17" s="14"/>
      <c r="BJ17" s="14"/>
      <c r="BK17" s="14"/>
      <c r="BL17" s="14"/>
      <c r="BM17" s="14"/>
      <c r="BN17" s="14"/>
      <c r="BO17" s="14"/>
    </row>
    <row r="18" spans="1:67">
      <c r="A18" s="10" t="s">
        <v>39</v>
      </c>
      <c r="B18" s="24" t="s">
        <v>24</v>
      </c>
      <c r="C18" s="8">
        <f>102.4*60*11</f>
        <v>67584</v>
      </c>
      <c r="D18" s="8">
        <f>7200*3</f>
        <v>21600</v>
      </c>
      <c r="E18" s="15">
        <f t="shared" si="50"/>
        <v>300.37333333333339</v>
      </c>
      <c r="F18" s="15">
        <f>C18/D18*60*0.8</f>
        <v>150.1866666666667</v>
      </c>
      <c r="G18" s="13">
        <f t="shared" si="51"/>
        <v>64880.639999999999</v>
      </c>
      <c r="H18" s="13">
        <f t="shared" si="52"/>
        <v>32440.32</v>
      </c>
      <c r="I18" s="13">
        <f t="shared" si="53"/>
        <v>16220.16</v>
      </c>
      <c r="J18" s="13">
        <f t="shared" si="54"/>
        <v>10813.44</v>
      </c>
      <c r="K18" s="13">
        <f t="shared" si="55"/>
        <v>8110.08</v>
      </c>
      <c r="L18" s="13">
        <f t="shared" si="56"/>
        <v>6488.0640000000012</v>
      </c>
      <c r="M18" s="13">
        <f t="shared" si="57"/>
        <v>5406.72</v>
      </c>
      <c r="N18" s="13">
        <f t="shared" si="58"/>
        <v>4634.3314285714296</v>
      </c>
      <c r="O18" s="13">
        <f t="shared" si="59"/>
        <v>4055.04</v>
      </c>
      <c r="P18" s="13">
        <f t="shared" si="60"/>
        <v>3604.4800000000005</v>
      </c>
      <c r="Q18" s="13">
        <f t="shared" si="61"/>
        <v>3244.0320000000006</v>
      </c>
      <c r="R18" s="13">
        <f t="shared" si="62"/>
        <v>2949.12</v>
      </c>
      <c r="S18" s="13">
        <f t="shared" si="63"/>
        <v>2703.36</v>
      </c>
      <c r="T18" s="13">
        <f t="shared" si="64"/>
        <v>2495.4092307692308</v>
      </c>
      <c r="U18" s="13">
        <f t="shared" si="65"/>
        <v>2317.1657142857148</v>
      </c>
      <c r="V18" s="13">
        <f t="shared" si="66"/>
        <v>2162.6880000000001</v>
      </c>
      <c r="W18" s="13">
        <f t="shared" si="67"/>
        <v>2027.52</v>
      </c>
      <c r="X18" s="13">
        <f t="shared" si="68"/>
        <v>1908.254117647059</v>
      </c>
      <c r="Y18" s="13">
        <f t="shared" si="69"/>
        <v>1802.2400000000002</v>
      </c>
      <c r="Z18" s="13">
        <f t="shared" si="70"/>
        <v>1707.3852631578948</v>
      </c>
      <c r="AA18" s="13">
        <f t="shared" si="71"/>
        <v>1622.0160000000003</v>
      </c>
      <c r="AB18" s="13">
        <f t="shared" si="72"/>
        <v>1544.7771428571432</v>
      </c>
      <c r="AC18" s="13">
        <f t="shared" si="73"/>
        <v>1474.56</v>
      </c>
      <c r="AD18" s="13">
        <f t="shared" si="74"/>
        <v>1410.4486956521739</v>
      </c>
      <c r="AE18" s="13">
        <f t="shared" si="75"/>
        <v>1351.68</v>
      </c>
      <c r="AF18" s="13">
        <f t="shared" si="76"/>
        <v>1297.6127999999999</v>
      </c>
      <c r="AG18" s="13">
        <f t="shared" si="77"/>
        <v>1247.7046153846154</v>
      </c>
      <c r="AH18" s="13">
        <f t="shared" si="78"/>
        <v>1201.4933333333336</v>
      </c>
      <c r="AI18" s="13">
        <f t="shared" si="79"/>
        <v>1158.5828571428574</v>
      </c>
      <c r="AJ18" s="13">
        <f t="shared" si="80"/>
        <v>1118.6317241379311</v>
      </c>
      <c r="AK18" s="13">
        <f t="shared" si="81"/>
        <v>1081.3440000000001</v>
      </c>
      <c r="AL18" s="13">
        <f t="shared" si="82"/>
        <v>1046.461935483871</v>
      </c>
      <c r="AM18" s="13">
        <f t="shared" si="83"/>
        <v>1013.76</v>
      </c>
      <c r="AN18" s="13">
        <f t="shared" si="84"/>
        <v>983.04</v>
      </c>
      <c r="AO18" s="13">
        <f t="shared" si="85"/>
        <v>954.12705882352952</v>
      </c>
      <c r="AP18" s="13">
        <f t="shared" si="86"/>
        <v>926.86628571428571</v>
      </c>
      <c r="AQ18" s="13">
        <f t="shared" si="87"/>
        <v>901.12000000000012</v>
      </c>
      <c r="AR18" s="13">
        <f t="shared" si="88"/>
        <v>811.00800000000015</v>
      </c>
      <c r="AS18" s="13">
        <f t="shared" si="89"/>
        <v>720.89599999999996</v>
      </c>
      <c r="AT18" s="13">
        <f t="shared" si="90"/>
        <v>648.80639999999994</v>
      </c>
      <c r="AU18" s="13">
        <f t="shared" si="91"/>
        <v>589.82400000000007</v>
      </c>
      <c r="AV18" s="13">
        <f t="shared" si="92"/>
        <v>540.67200000000003</v>
      </c>
      <c r="AW18" s="13">
        <f t="shared" si="93"/>
        <v>499.08184615384619</v>
      </c>
      <c r="AX18" s="13">
        <f t="shared" si="94"/>
        <v>463.43314285714285</v>
      </c>
      <c r="AY18" s="13">
        <f t="shared" si="96"/>
        <v>450.56000000000006</v>
      </c>
      <c r="AZ18" s="13">
        <f t="shared" si="97"/>
        <v>405.50400000000008</v>
      </c>
      <c r="BA18" s="13">
        <f t="shared" si="98"/>
        <v>360.44799999999998</v>
      </c>
      <c r="BB18" s="13">
        <f t="shared" si="99"/>
        <v>324.40319999999997</v>
      </c>
      <c r="BC18" s="13">
        <f t="shared" si="100"/>
        <v>294.91200000000003</v>
      </c>
      <c r="BD18" s="13">
        <f t="shared" si="101"/>
        <v>270.33600000000001</v>
      </c>
      <c r="BE18" s="13">
        <f t="shared" si="102"/>
        <v>249.54092307692309</v>
      </c>
      <c r="BF18" s="13">
        <f t="shared" si="103"/>
        <v>231.71657142857143</v>
      </c>
      <c r="BG18" s="13">
        <f t="shared" si="104"/>
        <v>225.28000000000003</v>
      </c>
      <c r="BH18" s="13">
        <f t="shared" ref="BH18:BH22" si="105">C18/$BH$5*0.8*60</f>
        <v>216.26880000000003</v>
      </c>
      <c r="BI18" s="13">
        <f t="shared" ref="BI18:BI22" si="106">C18/$BI$5*0.8*60</f>
        <v>202.75200000000004</v>
      </c>
      <c r="BJ18" s="13">
        <f t="shared" ref="BJ18:BJ22" si="107">C18/$BJ$5*0.8*60</f>
        <v>190.8254117647059</v>
      </c>
      <c r="BK18" s="13">
        <f>C18/$BK$5*0.8*60</f>
        <v>180.22399999999999</v>
      </c>
      <c r="BL18" s="13">
        <f>C18/$BL$5*0.8*60</f>
        <v>170.73852631578947</v>
      </c>
      <c r="BM18" s="13">
        <f>C18/$BM$5*0.8*60</f>
        <v>162.20159999999998</v>
      </c>
      <c r="BN18" s="13">
        <f>C18/$BN$5*0.8*60</f>
        <v>154.47771428571431</v>
      </c>
      <c r="BO18" s="13">
        <f>C18/$BO$5*0.8*60</f>
        <v>150.1866666666667</v>
      </c>
    </row>
    <row r="19" spans="1:67">
      <c r="A19" s="10" t="s">
        <v>40</v>
      </c>
      <c r="B19" s="24" t="s">
        <v>25</v>
      </c>
      <c r="C19" s="8">
        <f>102.4*60*12</f>
        <v>73728</v>
      </c>
      <c r="D19" s="8">
        <f t="shared" ref="D19:D22" si="108">7200*3</f>
        <v>21600</v>
      </c>
      <c r="E19" s="15">
        <f t="shared" si="50"/>
        <v>327.68000000000006</v>
      </c>
      <c r="F19" s="15">
        <f t="shared" si="4"/>
        <v>163.84000000000003</v>
      </c>
      <c r="G19" s="13">
        <f t="shared" si="51"/>
        <v>70778.87999999999</v>
      </c>
      <c r="H19" s="13">
        <f t="shared" si="52"/>
        <v>35389.439999999995</v>
      </c>
      <c r="I19" s="13">
        <f t="shared" si="53"/>
        <v>17694.719999999998</v>
      </c>
      <c r="J19" s="13">
        <f t="shared" si="54"/>
        <v>11796.48</v>
      </c>
      <c r="K19" s="13">
        <f t="shared" si="55"/>
        <v>8847.3599999999988</v>
      </c>
      <c r="L19" s="13">
        <f t="shared" si="56"/>
        <v>7077.8879999999999</v>
      </c>
      <c r="M19" s="13">
        <f t="shared" si="57"/>
        <v>5898.24</v>
      </c>
      <c r="N19" s="13">
        <f t="shared" si="58"/>
        <v>5055.6342857142863</v>
      </c>
      <c r="O19" s="13">
        <f t="shared" si="59"/>
        <v>4423.6799999999994</v>
      </c>
      <c r="P19" s="13">
        <f t="shared" si="60"/>
        <v>3932.16</v>
      </c>
      <c r="Q19" s="13">
        <f t="shared" si="61"/>
        <v>3538.944</v>
      </c>
      <c r="R19" s="13">
        <f t="shared" si="62"/>
        <v>3217.2218181818184</v>
      </c>
      <c r="S19" s="13">
        <f t="shared" si="63"/>
        <v>2949.12</v>
      </c>
      <c r="T19" s="13">
        <f t="shared" si="64"/>
        <v>2722.2646153846158</v>
      </c>
      <c r="U19" s="13">
        <f t="shared" si="65"/>
        <v>2527.8171428571432</v>
      </c>
      <c r="V19" s="13">
        <f t="shared" si="66"/>
        <v>2359.2960000000003</v>
      </c>
      <c r="W19" s="13">
        <f t="shared" si="67"/>
        <v>2211.8399999999997</v>
      </c>
      <c r="X19" s="13">
        <f t="shared" si="68"/>
        <v>2081.7317647058821</v>
      </c>
      <c r="Y19" s="13">
        <f t="shared" si="69"/>
        <v>1966.08</v>
      </c>
      <c r="Z19" s="13">
        <f t="shared" si="70"/>
        <v>1862.6021052631581</v>
      </c>
      <c r="AA19" s="13">
        <f t="shared" si="71"/>
        <v>1769.472</v>
      </c>
      <c r="AB19" s="13">
        <f t="shared" si="72"/>
        <v>1685.2114285714288</v>
      </c>
      <c r="AC19" s="13">
        <f t="shared" si="73"/>
        <v>1608.6109090909092</v>
      </c>
      <c r="AD19" s="13">
        <f t="shared" si="74"/>
        <v>1538.6713043478264</v>
      </c>
      <c r="AE19" s="13">
        <f t="shared" si="75"/>
        <v>1474.56</v>
      </c>
      <c r="AF19" s="13">
        <f t="shared" si="76"/>
        <v>1415.5776000000001</v>
      </c>
      <c r="AG19" s="13">
        <f t="shared" si="77"/>
        <v>1361.1323076923079</v>
      </c>
      <c r="AH19" s="13">
        <f t="shared" si="78"/>
        <v>1310.7200000000003</v>
      </c>
      <c r="AI19" s="13">
        <f t="shared" si="79"/>
        <v>1263.9085714285716</v>
      </c>
      <c r="AJ19" s="13">
        <f t="shared" si="80"/>
        <v>1220.3255172413794</v>
      </c>
      <c r="AK19" s="13">
        <f t="shared" si="81"/>
        <v>1179.6480000000001</v>
      </c>
      <c r="AL19" s="13">
        <f t="shared" si="82"/>
        <v>1141.5948387096776</v>
      </c>
      <c r="AM19" s="13">
        <f t="shared" si="83"/>
        <v>1105.9199999999998</v>
      </c>
      <c r="AN19" s="13">
        <f t="shared" si="84"/>
        <v>1072.4072727272728</v>
      </c>
      <c r="AO19" s="13">
        <f t="shared" si="85"/>
        <v>1040.8658823529411</v>
      </c>
      <c r="AP19" s="13">
        <f t="shared" si="86"/>
        <v>1011.1268571428571</v>
      </c>
      <c r="AQ19" s="13">
        <f t="shared" si="87"/>
        <v>983.04</v>
      </c>
      <c r="AR19" s="13">
        <f t="shared" si="88"/>
        <v>884.73599999999999</v>
      </c>
      <c r="AS19" s="13">
        <f t="shared" si="89"/>
        <v>786.43200000000002</v>
      </c>
      <c r="AT19" s="13">
        <f t="shared" si="90"/>
        <v>707.78880000000004</v>
      </c>
      <c r="AU19" s="13">
        <f t="shared" si="91"/>
        <v>643.44436363636362</v>
      </c>
      <c r="AV19" s="13">
        <f t="shared" si="92"/>
        <v>589.82400000000007</v>
      </c>
      <c r="AW19" s="13">
        <f t="shared" si="93"/>
        <v>544.45292307692307</v>
      </c>
      <c r="AX19" s="13">
        <f t="shared" si="94"/>
        <v>505.56342857142857</v>
      </c>
      <c r="AY19" s="13">
        <f t="shared" si="96"/>
        <v>491.52</v>
      </c>
      <c r="AZ19" s="13">
        <f t="shared" si="97"/>
        <v>442.36799999999999</v>
      </c>
      <c r="BA19" s="13">
        <f t="shared" si="98"/>
        <v>393.21600000000001</v>
      </c>
      <c r="BB19" s="13">
        <f t="shared" si="99"/>
        <v>353.89440000000002</v>
      </c>
      <c r="BC19" s="13">
        <f t="shared" si="100"/>
        <v>321.72218181818181</v>
      </c>
      <c r="BD19" s="13">
        <f t="shared" si="101"/>
        <v>294.91200000000003</v>
      </c>
      <c r="BE19" s="13">
        <f t="shared" si="102"/>
        <v>272.22646153846154</v>
      </c>
      <c r="BF19" s="13">
        <f t="shared" si="103"/>
        <v>252.78171428571429</v>
      </c>
      <c r="BG19" s="13">
        <f t="shared" si="104"/>
        <v>245.76</v>
      </c>
      <c r="BH19" s="13">
        <f t="shared" si="105"/>
        <v>235.92959999999999</v>
      </c>
      <c r="BI19" s="13">
        <f t="shared" si="106"/>
        <v>221.184</v>
      </c>
      <c r="BJ19" s="13">
        <f t="shared" si="107"/>
        <v>208.1731764705882</v>
      </c>
      <c r="BK19" s="13">
        <f t="shared" ref="BK19:BK22" si="109">C19/$BK$5*0.8*60</f>
        <v>196.608</v>
      </c>
      <c r="BL19" s="13">
        <f t="shared" ref="BL19:BL22" si="110">C19/$BL$5*0.8*60</f>
        <v>186.2602105263158</v>
      </c>
      <c r="BM19" s="13">
        <f t="shared" ref="BM19:BM22" si="111">C19/$BM$5*0.8*60</f>
        <v>176.94720000000001</v>
      </c>
      <c r="BN19" s="13">
        <f t="shared" ref="BN19:BN22" si="112">C19/$BN$5*0.8*60</f>
        <v>168.52114285714285</v>
      </c>
      <c r="BO19" s="13">
        <f t="shared" ref="BO19:BO22" si="113">C19/$BO$5*0.8*60</f>
        <v>163.84000000000003</v>
      </c>
    </row>
    <row r="20" spans="1:67">
      <c r="A20" s="10" t="s">
        <v>41</v>
      </c>
      <c r="B20" s="24" t="s">
        <v>26</v>
      </c>
      <c r="C20" s="8">
        <f>102.4*60*13</f>
        <v>79872</v>
      </c>
      <c r="D20" s="8">
        <f t="shared" si="108"/>
        <v>21600</v>
      </c>
      <c r="E20" s="15">
        <f t="shared" si="50"/>
        <v>354.98666666666668</v>
      </c>
      <c r="F20" s="15">
        <f t="shared" si="4"/>
        <v>177.49333333333334</v>
      </c>
      <c r="G20" s="13">
        <f t="shared" si="51"/>
        <v>76677.12000000001</v>
      </c>
      <c r="H20" s="13">
        <f t="shared" si="52"/>
        <v>38338.560000000005</v>
      </c>
      <c r="I20" s="13">
        <f t="shared" si="53"/>
        <v>19169.280000000002</v>
      </c>
      <c r="J20" s="13">
        <f t="shared" si="54"/>
        <v>12779.52</v>
      </c>
      <c r="K20" s="13">
        <f t="shared" si="55"/>
        <v>9584.6400000000012</v>
      </c>
      <c r="L20" s="13">
        <f t="shared" si="56"/>
        <v>7667.7120000000004</v>
      </c>
      <c r="M20" s="13">
        <f t="shared" si="57"/>
        <v>6389.76</v>
      </c>
      <c r="N20" s="13">
        <f t="shared" si="58"/>
        <v>5476.937142857143</v>
      </c>
      <c r="O20" s="13">
        <f t="shared" si="59"/>
        <v>4792.3200000000006</v>
      </c>
      <c r="P20" s="13">
        <f t="shared" si="60"/>
        <v>4259.8400000000011</v>
      </c>
      <c r="Q20" s="13">
        <f t="shared" si="61"/>
        <v>3833.8560000000002</v>
      </c>
      <c r="R20" s="13">
        <f t="shared" si="62"/>
        <v>3485.3236363636365</v>
      </c>
      <c r="S20" s="13">
        <f t="shared" si="63"/>
        <v>3194.88</v>
      </c>
      <c r="T20" s="13">
        <f t="shared" si="64"/>
        <v>2949.12</v>
      </c>
      <c r="U20" s="13">
        <f t="shared" si="65"/>
        <v>2738.4685714285715</v>
      </c>
      <c r="V20" s="13">
        <f t="shared" si="66"/>
        <v>2555.904</v>
      </c>
      <c r="W20" s="13">
        <f t="shared" si="67"/>
        <v>2396.1600000000003</v>
      </c>
      <c r="X20" s="13">
        <f t="shared" si="68"/>
        <v>2255.2094117647061</v>
      </c>
      <c r="Y20" s="13">
        <f t="shared" si="69"/>
        <v>2129.9200000000005</v>
      </c>
      <c r="Z20" s="13">
        <f t="shared" si="70"/>
        <v>2017.818947368421</v>
      </c>
      <c r="AA20" s="13">
        <f t="shared" si="71"/>
        <v>1916.9280000000001</v>
      </c>
      <c r="AB20" s="13">
        <f t="shared" si="72"/>
        <v>1825.6457142857146</v>
      </c>
      <c r="AC20" s="13">
        <f t="shared" si="73"/>
        <v>1742.6618181818183</v>
      </c>
      <c r="AD20" s="13">
        <f t="shared" si="74"/>
        <v>1666.8939130434785</v>
      </c>
      <c r="AE20" s="13">
        <f t="shared" si="75"/>
        <v>1597.44</v>
      </c>
      <c r="AF20" s="13">
        <f t="shared" si="76"/>
        <v>1533.5424</v>
      </c>
      <c r="AG20" s="13">
        <f t="shared" si="77"/>
        <v>1474.56</v>
      </c>
      <c r="AH20" s="13">
        <f t="shared" si="78"/>
        <v>1419.9466666666667</v>
      </c>
      <c r="AI20" s="13">
        <f t="shared" si="79"/>
        <v>1369.2342857142858</v>
      </c>
      <c r="AJ20" s="13">
        <f t="shared" si="80"/>
        <v>1322.0193103448278</v>
      </c>
      <c r="AK20" s="13">
        <f t="shared" si="81"/>
        <v>1277.952</v>
      </c>
      <c r="AL20" s="13">
        <f t="shared" si="82"/>
        <v>1236.7277419354841</v>
      </c>
      <c r="AM20" s="13">
        <f t="shared" si="83"/>
        <v>1198.0800000000002</v>
      </c>
      <c r="AN20" s="13">
        <f t="shared" si="84"/>
        <v>1161.7745454545454</v>
      </c>
      <c r="AO20" s="13">
        <f t="shared" si="85"/>
        <v>1127.6047058823531</v>
      </c>
      <c r="AP20" s="13">
        <f t="shared" si="86"/>
        <v>1095.3874285714287</v>
      </c>
      <c r="AQ20" s="13">
        <f t="shared" si="87"/>
        <v>1064.9600000000003</v>
      </c>
      <c r="AR20" s="13">
        <f t="shared" si="88"/>
        <v>958.46400000000006</v>
      </c>
      <c r="AS20" s="13">
        <f t="shared" si="89"/>
        <v>851.96799999999996</v>
      </c>
      <c r="AT20" s="13">
        <f t="shared" si="90"/>
        <v>766.77120000000002</v>
      </c>
      <c r="AU20" s="13">
        <f t="shared" si="91"/>
        <v>697.0647272727274</v>
      </c>
      <c r="AV20" s="13">
        <f t="shared" si="92"/>
        <v>638.976</v>
      </c>
      <c r="AW20" s="13">
        <f t="shared" si="93"/>
        <v>589.82400000000007</v>
      </c>
      <c r="AX20" s="13">
        <f t="shared" si="94"/>
        <v>547.69371428571435</v>
      </c>
      <c r="AY20" s="13">
        <f t="shared" si="96"/>
        <v>532.48000000000013</v>
      </c>
      <c r="AZ20" s="13">
        <f t="shared" si="97"/>
        <v>479.23200000000003</v>
      </c>
      <c r="BA20" s="13">
        <f t="shared" si="98"/>
        <v>425.98399999999998</v>
      </c>
      <c r="BB20" s="13">
        <f t="shared" si="99"/>
        <v>383.38560000000001</v>
      </c>
      <c r="BC20" s="13">
        <f t="shared" si="100"/>
        <v>348.5323636363637</v>
      </c>
      <c r="BD20" s="13">
        <f t="shared" si="101"/>
        <v>319.488</v>
      </c>
      <c r="BE20" s="13">
        <f t="shared" si="102"/>
        <v>294.91200000000003</v>
      </c>
      <c r="BF20" s="13">
        <f t="shared" si="103"/>
        <v>273.84685714285717</v>
      </c>
      <c r="BG20" s="13">
        <f t="shared" si="104"/>
        <v>266.24000000000007</v>
      </c>
      <c r="BH20" s="13">
        <f t="shared" si="105"/>
        <v>255.59039999999999</v>
      </c>
      <c r="BI20" s="13">
        <f t="shared" si="106"/>
        <v>239.61600000000001</v>
      </c>
      <c r="BJ20" s="13">
        <f t="shared" si="107"/>
        <v>225.52094117647061</v>
      </c>
      <c r="BK20" s="13">
        <f t="shared" si="109"/>
        <v>212.99199999999999</v>
      </c>
      <c r="BL20" s="13">
        <f t="shared" si="110"/>
        <v>201.7818947368421</v>
      </c>
      <c r="BM20" s="13">
        <f t="shared" si="111"/>
        <v>191.69280000000001</v>
      </c>
      <c r="BN20" s="13">
        <f t="shared" si="112"/>
        <v>182.56457142857144</v>
      </c>
      <c r="BO20" s="13">
        <f t="shared" si="113"/>
        <v>177.49333333333334</v>
      </c>
    </row>
    <row r="21" spans="1:67">
      <c r="A21" s="10" t="s">
        <v>42</v>
      </c>
      <c r="B21" s="24" t="s">
        <v>27</v>
      </c>
      <c r="C21" s="8">
        <f>102.4*60*14</f>
        <v>86016</v>
      </c>
      <c r="D21" s="8">
        <f t="shared" si="108"/>
        <v>21600</v>
      </c>
      <c r="E21" s="15">
        <f t="shared" si="50"/>
        <v>382.29333333333335</v>
      </c>
      <c r="F21" s="15">
        <f t="shared" si="4"/>
        <v>191.14666666666668</v>
      </c>
      <c r="G21" s="13">
        <f t="shared" si="51"/>
        <v>82575.360000000001</v>
      </c>
      <c r="H21" s="13">
        <f t="shared" si="52"/>
        <v>41287.68</v>
      </c>
      <c r="I21" s="13">
        <f t="shared" si="53"/>
        <v>20643.84</v>
      </c>
      <c r="J21" s="13">
        <f t="shared" si="54"/>
        <v>13762.560000000001</v>
      </c>
      <c r="K21" s="13">
        <f t="shared" si="55"/>
        <v>10321.92</v>
      </c>
      <c r="L21" s="13">
        <f t="shared" si="56"/>
        <v>8257.5360000000019</v>
      </c>
      <c r="M21" s="13">
        <f t="shared" si="57"/>
        <v>6881.2800000000007</v>
      </c>
      <c r="N21" s="13">
        <f t="shared" si="58"/>
        <v>5898.24</v>
      </c>
      <c r="O21" s="13">
        <f t="shared" si="59"/>
        <v>5160.96</v>
      </c>
      <c r="P21" s="13">
        <f t="shared" si="60"/>
        <v>4587.5200000000004</v>
      </c>
      <c r="Q21" s="13">
        <f t="shared" si="61"/>
        <v>4128.7680000000009</v>
      </c>
      <c r="R21" s="13">
        <f t="shared" si="62"/>
        <v>3753.4254545454551</v>
      </c>
      <c r="S21" s="13">
        <f t="shared" si="63"/>
        <v>3440.6400000000003</v>
      </c>
      <c r="T21" s="13">
        <f t="shared" si="64"/>
        <v>3175.9753846153849</v>
      </c>
      <c r="U21" s="13">
        <f t="shared" si="65"/>
        <v>2949.12</v>
      </c>
      <c r="V21" s="13">
        <f t="shared" si="66"/>
        <v>2752.5120000000006</v>
      </c>
      <c r="W21" s="13">
        <f t="shared" si="67"/>
        <v>2580.48</v>
      </c>
      <c r="X21" s="13">
        <f t="shared" si="68"/>
        <v>2428.6870588235292</v>
      </c>
      <c r="Y21" s="13">
        <f t="shared" si="69"/>
        <v>2293.7600000000002</v>
      </c>
      <c r="Z21" s="13">
        <f t="shared" si="70"/>
        <v>2173.035789473684</v>
      </c>
      <c r="AA21" s="13">
        <f t="shared" si="71"/>
        <v>2064.3840000000005</v>
      </c>
      <c r="AB21" s="13">
        <f t="shared" si="72"/>
        <v>1966.08</v>
      </c>
      <c r="AC21" s="13">
        <f t="shared" si="73"/>
        <v>1876.7127272727275</v>
      </c>
      <c r="AD21" s="13">
        <f t="shared" si="74"/>
        <v>1795.1165217391308</v>
      </c>
      <c r="AE21" s="13">
        <f t="shared" si="75"/>
        <v>1720.3200000000002</v>
      </c>
      <c r="AF21" s="13">
        <f t="shared" si="76"/>
        <v>1651.5072</v>
      </c>
      <c r="AG21" s="13">
        <f t="shared" si="77"/>
        <v>1587.9876923076924</v>
      </c>
      <c r="AH21" s="13">
        <f t="shared" si="78"/>
        <v>1529.1733333333334</v>
      </c>
      <c r="AI21" s="13">
        <f t="shared" si="79"/>
        <v>1474.56</v>
      </c>
      <c r="AJ21" s="13">
        <f t="shared" si="80"/>
        <v>1423.7131034482759</v>
      </c>
      <c r="AK21" s="13">
        <f t="shared" si="81"/>
        <v>1376.2560000000003</v>
      </c>
      <c r="AL21" s="13">
        <f t="shared" si="82"/>
        <v>1331.8606451612904</v>
      </c>
      <c r="AM21" s="13">
        <f t="shared" si="83"/>
        <v>1290.24</v>
      </c>
      <c r="AN21" s="13">
        <f t="shared" si="84"/>
        <v>1251.1418181818183</v>
      </c>
      <c r="AO21" s="13">
        <f t="shared" si="85"/>
        <v>1214.3435294117646</v>
      </c>
      <c r="AP21" s="13">
        <f t="shared" si="86"/>
        <v>1179.6480000000001</v>
      </c>
      <c r="AQ21" s="13">
        <f t="shared" si="87"/>
        <v>1146.8800000000001</v>
      </c>
      <c r="AR21" s="13">
        <f t="shared" si="88"/>
        <v>1032.1920000000002</v>
      </c>
      <c r="AS21" s="13">
        <f t="shared" si="89"/>
        <v>917.50400000000013</v>
      </c>
      <c r="AT21" s="13">
        <f t="shared" si="90"/>
        <v>825.75360000000001</v>
      </c>
      <c r="AU21" s="13">
        <f t="shared" si="91"/>
        <v>750.68509090909095</v>
      </c>
      <c r="AV21" s="13">
        <f t="shared" si="92"/>
        <v>688.12800000000016</v>
      </c>
      <c r="AW21" s="13">
        <f t="shared" si="93"/>
        <v>635.19507692307695</v>
      </c>
      <c r="AX21" s="13">
        <f t="shared" si="94"/>
        <v>589.82400000000007</v>
      </c>
      <c r="AY21" s="13">
        <f t="shared" si="96"/>
        <v>573.44000000000005</v>
      </c>
      <c r="AZ21" s="13">
        <f t="shared" si="97"/>
        <v>516.09600000000012</v>
      </c>
      <c r="BA21" s="13">
        <f t="shared" si="98"/>
        <v>458.75200000000007</v>
      </c>
      <c r="BB21" s="13">
        <f t="shared" si="99"/>
        <v>412.8768</v>
      </c>
      <c r="BC21" s="13">
        <f t="shared" si="100"/>
        <v>375.34254545454547</v>
      </c>
      <c r="BD21" s="13">
        <f t="shared" si="101"/>
        <v>344.06400000000008</v>
      </c>
      <c r="BE21" s="13">
        <f t="shared" si="102"/>
        <v>317.59753846153848</v>
      </c>
      <c r="BF21" s="13">
        <f t="shared" si="103"/>
        <v>294.91200000000003</v>
      </c>
      <c r="BG21" s="13">
        <f t="shared" si="104"/>
        <v>286.72000000000003</v>
      </c>
      <c r="BH21" s="13">
        <f t="shared" si="105"/>
        <v>275.25120000000004</v>
      </c>
      <c r="BI21" s="13">
        <f t="shared" si="106"/>
        <v>258.04800000000006</v>
      </c>
      <c r="BJ21" s="13">
        <f t="shared" si="107"/>
        <v>242.86870588235297</v>
      </c>
      <c r="BK21" s="13">
        <f t="shared" si="109"/>
        <v>229.37600000000003</v>
      </c>
      <c r="BL21" s="13">
        <f t="shared" si="110"/>
        <v>217.30357894736841</v>
      </c>
      <c r="BM21" s="13">
        <f t="shared" si="111"/>
        <v>206.4384</v>
      </c>
      <c r="BN21" s="13">
        <f t="shared" si="112"/>
        <v>196.608</v>
      </c>
      <c r="BO21" s="13">
        <f t="shared" si="113"/>
        <v>191.14666666666668</v>
      </c>
    </row>
    <row r="22" spans="1:67">
      <c r="A22" s="10" t="s">
        <v>43</v>
      </c>
      <c r="B22" s="24" t="s">
        <v>28</v>
      </c>
      <c r="C22" s="8">
        <f>102.4*60*15</f>
        <v>92160</v>
      </c>
      <c r="D22" s="8">
        <f t="shared" si="108"/>
        <v>21600</v>
      </c>
      <c r="E22" s="15">
        <f t="shared" si="50"/>
        <v>409.6</v>
      </c>
      <c r="F22" s="15">
        <f>C22/D22*60*0.8</f>
        <v>204.8</v>
      </c>
      <c r="G22" s="13">
        <f t="shared" si="51"/>
        <v>88473.600000000006</v>
      </c>
      <c r="H22" s="13">
        <f t="shared" si="52"/>
        <v>44236.800000000003</v>
      </c>
      <c r="I22" s="13">
        <f t="shared" si="53"/>
        <v>22118.400000000001</v>
      </c>
      <c r="J22" s="13">
        <f t="shared" si="54"/>
        <v>14745.599999999999</v>
      </c>
      <c r="K22" s="13">
        <f t="shared" si="55"/>
        <v>11059.2</v>
      </c>
      <c r="L22" s="13">
        <f t="shared" si="56"/>
        <v>8847.3599999999988</v>
      </c>
      <c r="M22" s="13">
        <f t="shared" si="57"/>
        <v>7372.7999999999993</v>
      </c>
      <c r="N22" s="13">
        <f t="shared" si="58"/>
        <v>6319.5428571428574</v>
      </c>
      <c r="O22" s="13">
        <f t="shared" si="59"/>
        <v>5529.6</v>
      </c>
      <c r="P22" s="13">
        <f t="shared" si="60"/>
        <v>4915.2000000000007</v>
      </c>
      <c r="Q22" s="13">
        <f t="shared" si="61"/>
        <v>4423.6799999999994</v>
      </c>
      <c r="R22" s="13">
        <f t="shared" si="62"/>
        <v>4021.5272727272732</v>
      </c>
      <c r="S22" s="13">
        <f t="shared" si="63"/>
        <v>3686.3999999999996</v>
      </c>
      <c r="T22" s="13">
        <f t="shared" si="64"/>
        <v>3402.8307692307699</v>
      </c>
      <c r="U22" s="13">
        <f t="shared" si="65"/>
        <v>3159.7714285714287</v>
      </c>
      <c r="V22" s="13">
        <f t="shared" si="66"/>
        <v>2949.12</v>
      </c>
      <c r="W22" s="13">
        <f t="shared" si="67"/>
        <v>2764.8</v>
      </c>
      <c r="X22" s="13">
        <f t="shared" si="68"/>
        <v>2602.1647058823532</v>
      </c>
      <c r="Y22" s="13">
        <f t="shared" si="69"/>
        <v>2457.6000000000004</v>
      </c>
      <c r="Z22" s="13">
        <f t="shared" si="70"/>
        <v>2328.2526315789473</v>
      </c>
      <c r="AA22" s="13">
        <f t="shared" si="71"/>
        <v>2211.8399999999997</v>
      </c>
      <c r="AB22" s="13">
        <f t="shared" si="72"/>
        <v>2106.514285714286</v>
      </c>
      <c r="AC22" s="13">
        <f t="shared" si="73"/>
        <v>2010.7636363636366</v>
      </c>
      <c r="AD22" s="13">
        <f t="shared" si="74"/>
        <v>1923.3391304347829</v>
      </c>
      <c r="AE22" s="13">
        <f t="shared" si="75"/>
        <v>1843.1999999999998</v>
      </c>
      <c r="AF22" s="13">
        <f t="shared" si="76"/>
        <v>1769.472</v>
      </c>
      <c r="AG22" s="13">
        <f t="shared" si="77"/>
        <v>1701.4153846153849</v>
      </c>
      <c r="AH22" s="13">
        <f t="shared" si="78"/>
        <v>1638.4</v>
      </c>
      <c r="AI22" s="13">
        <f t="shared" si="79"/>
        <v>1579.8857142857144</v>
      </c>
      <c r="AJ22" s="13">
        <f t="shared" si="80"/>
        <v>1525.4068965517242</v>
      </c>
      <c r="AK22" s="13">
        <f t="shared" si="81"/>
        <v>1474.56</v>
      </c>
      <c r="AL22" s="13">
        <f t="shared" si="82"/>
        <v>1426.9935483870968</v>
      </c>
      <c r="AM22" s="13">
        <f t="shared" si="83"/>
        <v>1382.4</v>
      </c>
      <c r="AN22" s="13">
        <f t="shared" si="84"/>
        <v>1340.5090909090909</v>
      </c>
      <c r="AO22" s="13">
        <f t="shared" si="85"/>
        <v>1301.0823529411766</v>
      </c>
      <c r="AP22" s="13">
        <f t="shared" si="86"/>
        <v>1263.9085714285716</v>
      </c>
      <c r="AQ22" s="13">
        <f t="shared" si="87"/>
        <v>1228.8000000000002</v>
      </c>
      <c r="AR22" s="13">
        <f t="shared" si="88"/>
        <v>1105.9199999999998</v>
      </c>
      <c r="AS22" s="13">
        <f t="shared" si="89"/>
        <v>983.04</v>
      </c>
      <c r="AT22" s="13">
        <f t="shared" si="90"/>
        <v>884.73599999999999</v>
      </c>
      <c r="AU22" s="13">
        <f t="shared" si="91"/>
        <v>804.30545454545461</v>
      </c>
      <c r="AV22" s="13">
        <f t="shared" si="92"/>
        <v>737.28</v>
      </c>
      <c r="AW22" s="13">
        <f t="shared" si="93"/>
        <v>680.56615384615395</v>
      </c>
      <c r="AX22" s="13">
        <f t="shared" si="94"/>
        <v>631.95428571428579</v>
      </c>
      <c r="AY22" s="13">
        <f t="shared" si="96"/>
        <v>614.40000000000009</v>
      </c>
      <c r="AZ22" s="13">
        <f t="shared" si="97"/>
        <v>552.95999999999992</v>
      </c>
      <c r="BA22" s="13">
        <f t="shared" si="98"/>
        <v>491.52</v>
      </c>
      <c r="BB22" s="13">
        <f t="shared" si="99"/>
        <v>442.36799999999999</v>
      </c>
      <c r="BC22" s="13">
        <f t="shared" si="100"/>
        <v>402.1527272727273</v>
      </c>
      <c r="BD22" s="13">
        <f t="shared" si="101"/>
        <v>368.64</v>
      </c>
      <c r="BE22" s="13">
        <f t="shared" si="102"/>
        <v>340.28307692307698</v>
      </c>
      <c r="BF22" s="13">
        <f t="shared" si="103"/>
        <v>315.97714285714289</v>
      </c>
      <c r="BG22" s="13">
        <f t="shared" si="104"/>
        <v>307.20000000000005</v>
      </c>
      <c r="BH22" s="13">
        <f t="shared" si="105"/>
        <v>294.91200000000003</v>
      </c>
      <c r="BI22" s="13">
        <f t="shared" si="106"/>
        <v>276.47999999999996</v>
      </c>
      <c r="BJ22" s="13">
        <f t="shared" si="107"/>
        <v>260.21647058823527</v>
      </c>
      <c r="BK22" s="13">
        <f t="shared" si="109"/>
        <v>245.76</v>
      </c>
      <c r="BL22" s="13">
        <f t="shared" si="110"/>
        <v>232.82526315789477</v>
      </c>
      <c r="BM22" s="13">
        <f t="shared" si="111"/>
        <v>221.184</v>
      </c>
      <c r="BN22" s="13">
        <f t="shared" si="112"/>
        <v>210.6514285714286</v>
      </c>
      <c r="BO22" s="13">
        <f t="shared" si="113"/>
        <v>204.8</v>
      </c>
    </row>
    <row r="23" spans="1:67">
      <c r="A23" s="19"/>
      <c r="B23" s="20"/>
      <c r="C23" s="21"/>
      <c r="D23" s="21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67">
      <c r="A24" s="41" t="s">
        <v>29</v>
      </c>
      <c r="B24" s="41"/>
      <c r="C24" s="21"/>
      <c r="D24" s="21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6" spans="1:67">
      <c r="A26" s="33" t="s">
        <v>5</v>
      </c>
      <c r="B26" s="34"/>
      <c r="C26" s="34"/>
      <c r="D26" s="34"/>
      <c r="E26" s="34"/>
      <c r="F26" s="35"/>
      <c r="G26" s="1" t="s">
        <v>45</v>
      </c>
    </row>
    <row r="27" spans="1:67" s="2" customFormat="1">
      <c r="A27" s="42" t="s">
        <v>3</v>
      </c>
      <c r="B27" s="42" t="s">
        <v>0</v>
      </c>
      <c r="C27" s="36" t="s">
        <v>7</v>
      </c>
      <c r="D27" s="36" t="s">
        <v>8</v>
      </c>
      <c r="E27" s="36" t="s">
        <v>11</v>
      </c>
      <c r="F27" s="39" t="s">
        <v>12</v>
      </c>
      <c r="G27" s="40"/>
      <c r="H27" s="47" t="s">
        <v>18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67" s="2" customFormat="1">
      <c r="A28" s="37"/>
      <c r="B28" s="37"/>
      <c r="C28" s="37"/>
      <c r="D28" s="37"/>
      <c r="E28" s="37"/>
      <c r="F28" s="16">
        <v>1</v>
      </c>
      <c r="G28" s="16">
        <v>1</v>
      </c>
      <c r="H28" s="16">
        <f>G28+1</f>
        <v>2</v>
      </c>
      <c r="I28" s="16">
        <f t="shared" ref="I28:L28" si="114">H28+1</f>
        <v>3</v>
      </c>
      <c r="J28" s="16">
        <f t="shared" si="114"/>
        <v>4</v>
      </c>
      <c r="K28" s="16">
        <f t="shared" si="114"/>
        <v>5</v>
      </c>
      <c r="L28" s="16">
        <f t="shared" si="114"/>
        <v>6</v>
      </c>
      <c r="M28" s="16">
        <v>1</v>
      </c>
      <c r="N28" s="16">
        <f>M28+1</f>
        <v>2</v>
      </c>
      <c r="O28" s="16">
        <f t="shared" ref="O28:AC28" si="115">N28+1</f>
        <v>3</v>
      </c>
      <c r="P28" s="16">
        <f t="shared" si="115"/>
        <v>4</v>
      </c>
      <c r="Q28" s="16">
        <f t="shared" si="115"/>
        <v>5</v>
      </c>
      <c r="R28" s="16">
        <f t="shared" si="115"/>
        <v>6</v>
      </c>
      <c r="S28" s="16">
        <f t="shared" si="115"/>
        <v>7</v>
      </c>
      <c r="T28" s="16">
        <f t="shared" si="115"/>
        <v>8</v>
      </c>
      <c r="U28" s="16">
        <f t="shared" si="115"/>
        <v>9</v>
      </c>
      <c r="V28" s="16">
        <f t="shared" si="115"/>
        <v>10</v>
      </c>
      <c r="W28" s="16">
        <f t="shared" si="115"/>
        <v>11</v>
      </c>
      <c r="X28" s="16">
        <f t="shared" si="115"/>
        <v>12</v>
      </c>
      <c r="Y28" s="16">
        <f t="shared" si="115"/>
        <v>13</v>
      </c>
      <c r="Z28" s="16">
        <f t="shared" si="115"/>
        <v>14</v>
      </c>
      <c r="AA28" s="16">
        <f t="shared" si="115"/>
        <v>15</v>
      </c>
      <c r="AB28" s="16">
        <f t="shared" si="115"/>
        <v>16</v>
      </c>
      <c r="AC28" s="16">
        <f t="shared" si="115"/>
        <v>17</v>
      </c>
      <c r="AD28" s="16">
        <f>AC28+1</f>
        <v>18</v>
      </c>
      <c r="AE28" s="16">
        <f t="shared" ref="AE28:AJ28" si="116">AD28+1</f>
        <v>19</v>
      </c>
      <c r="AF28" s="16">
        <f t="shared" si="116"/>
        <v>20</v>
      </c>
      <c r="AG28" s="16">
        <f t="shared" si="116"/>
        <v>21</v>
      </c>
      <c r="AH28" s="16">
        <f t="shared" si="116"/>
        <v>22</v>
      </c>
      <c r="AI28" s="16">
        <f t="shared" si="116"/>
        <v>23</v>
      </c>
      <c r="AJ28" s="16">
        <f t="shared" si="116"/>
        <v>24</v>
      </c>
    </row>
    <row r="29" spans="1:67" s="2" customFormat="1">
      <c r="A29" s="37"/>
      <c r="B29" s="37"/>
      <c r="C29" s="37"/>
      <c r="D29" s="37"/>
      <c r="E29" s="37"/>
      <c r="F29" s="16" t="s">
        <v>2</v>
      </c>
      <c r="G29" s="16" t="s">
        <v>2</v>
      </c>
      <c r="H29" s="16" t="s">
        <v>2</v>
      </c>
      <c r="I29" s="16" t="s">
        <v>2</v>
      </c>
      <c r="J29" s="16" t="s">
        <v>2</v>
      </c>
      <c r="K29" s="16" t="s">
        <v>2</v>
      </c>
      <c r="L29" s="16" t="s">
        <v>2</v>
      </c>
      <c r="M29" s="16" t="s">
        <v>2</v>
      </c>
      <c r="N29" s="16" t="s">
        <v>2</v>
      </c>
      <c r="O29" s="16" t="s">
        <v>2</v>
      </c>
      <c r="P29" s="16" t="s">
        <v>2</v>
      </c>
      <c r="Q29" s="16" t="s">
        <v>2</v>
      </c>
      <c r="R29" s="16" t="s">
        <v>2</v>
      </c>
      <c r="S29" s="16" t="s">
        <v>2</v>
      </c>
      <c r="T29" s="16" t="s">
        <v>2</v>
      </c>
      <c r="U29" s="16" t="s">
        <v>2</v>
      </c>
      <c r="V29" s="16" t="s">
        <v>2</v>
      </c>
      <c r="W29" s="16" t="s">
        <v>2</v>
      </c>
      <c r="X29" s="16" t="s">
        <v>2</v>
      </c>
      <c r="Y29" s="16" t="s">
        <v>2</v>
      </c>
      <c r="Z29" s="16" t="s">
        <v>2</v>
      </c>
      <c r="AA29" s="16" t="s">
        <v>2</v>
      </c>
      <c r="AB29" s="16" t="s">
        <v>2</v>
      </c>
      <c r="AC29" s="16" t="s">
        <v>2</v>
      </c>
      <c r="AD29" s="16" t="s">
        <v>2</v>
      </c>
      <c r="AE29" s="16" t="s">
        <v>2</v>
      </c>
      <c r="AF29" s="16" t="s">
        <v>2</v>
      </c>
      <c r="AG29" s="16" t="s">
        <v>2</v>
      </c>
      <c r="AH29" s="16" t="s">
        <v>2</v>
      </c>
      <c r="AI29" s="16" t="s">
        <v>2</v>
      </c>
      <c r="AJ29" s="16" t="s">
        <v>2</v>
      </c>
    </row>
    <row r="30" spans="1:67" s="2" customFormat="1">
      <c r="A30" s="37"/>
      <c r="B30" s="37"/>
      <c r="C30" s="38"/>
      <c r="D30" s="38"/>
      <c r="E30" s="38"/>
      <c r="F30" s="16">
        <v>110</v>
      </c>
      <c r="G30" s="16">
        <v>220</v>
      </c>
      <c r="H30" s="16">
        <v>220</v>
      </c>
      <c r="I30" s="16">
        <v>220</v>
      </c>
      <c r="J30" s="16">
        <v>220</v>
      </c>
      <c r="K30" s="16">
        <v>220</v>
      </c>
      <c r="L30" s="16">
        <v>220</v>
      </c>
      <c r="M30" s="16">
        <v>400</v>
      </c>
      <c r="N30" s="16">
        <v>400</v>
      </c>
      <c r="O30" s="16">
        <v>400</v>
      </c>
      <c r="P30" s="16">
        <v>400</v>
      </c>
      <c r="Q30" s="16">
        <v>400</v>
      </c>
      <c r="R30" s="16">
        <v>400</v>
      </c>
      <c r="S30" s="16">
        <v>400</v>
      </c>
      <c r="T30" s="16">
        <v>400</v>
      </c>
      <c r="U30" s="16">
        <v>400</v>
      </c>
      <c r="V30" s="16">
        <v>400</v>
      </c>
      <c r="W30" s="16">
        <v>400</v>
      </c>
      <c r="X30" s="16">
        <v>400</v>
      </c>
      <c r="Y30" s="16">
        <v>400</v>
      </c>
      <c r="Z30" s="16">
        <v>400</v>
      </c>
      <c r="AA30" s="16">
        <v>400</v>
      </c>
      <c r="AB30" s="16">
        <v>400</v>
      </c>
      <c r="AC30" s="16">
        <v>400</v>
      </c>
      <c r="AD30" s="16">
        <v>400</v>
      </c>
      <c r="AE30" s="16">
        <v>400</v>
      </c>
      <c r="AF30" s="16">
        <v>400</v>
      </c>
      <c r="AG30" s="16">
        <v>400</v>
      </c>
      <c r="AH30" s="16">
        <v>400</v>
      </c>
      <c r="AI30" s="16">
        <v>400</v>
      </c>
      <c r="AJ30" s="16">
        <v>400</v>
      </c>
    </row>
    <row r="31" spans="1:67">
      <c r="A31" s="38"/>
      <c r="B31" s="38"/>
      <c r="C31" s="11" t="s">
        <v>1</v>
      </c>
      <c r="D31" s="11" t="s">
        <v>2</v>
      </c>
      <c r="E31" s="11" t="s">
        <v>2</v>
      </c>
      <c r="F31" s="16" t="s">
        <v>4</v>
      </c>
      <c r="G31" s="16" t="s">
        <v>4</v>
      </c>
      <c r="H31" s="16" t="s">
        <v>4</v>
      </c>
      <c r="I31" s="16" t="s">
        <v>4</v>
      </c>
      <c r="J31" s="16" t="s">
        <v>4</v>
      </c>
      <c r="K31" s="16" t="s">
        <v>4</v>
      </c>
      <c r="L31" s="16" t="s">
        <v>4</v>
      </c>
      <c r="M31" s="16" t="s">
        <v>4</v>
      </c>
      <c r="N31" s="16" t="s">
        <v>4</v>
      </c>
      <c r="O31" s="16" t="s">
        <v>4</v>
      </c>
      <c r="P31" s="16" t="s">
        <v>4</v>
      </c>
      <c r="Q31" s="16" t="s">
        <v>4</v>
      </c>
      <c r="R31" s="16" t="s">
        <v>4</v>
      </c>
      <c r="S31" s="16" t="s">
        <v>4</v>
      </c>
      <c r="T31" s="16" t="s">
        <v>4</v>
      </c>
      <c r="U31" s="16" t="s">
        <v>4</v>
      </c>
      <c r="V31" s="16" t="s">
        <v>4</v>
      </c>
      <c r="W31" s="16" t="s">
        <v>4</v>
      </c>
      <c r="X31" s="16" t="s">
        <v>4</v>
      </c>
      <c r="Y31" s="16" t="s">
        <v>4</v>
      </c>
      <c r="Z31" s="16" t="s">
        <v>4</v>
      </c>
      <c r="AA31" s="16" t="s">
        <v>4</v>
      </c>
      <c r="AB31" s="16" t="s">
        <v>4</v>
      </c>
      <c r="AC31" s="16" t="s">
        <v>4</v>
      </c>
      <c r="AD31" s="16" t="s">
        <v>4</v>
      </c>
      <c r="AE31" s="16" t="s">
        <v>4</v>
      </c>
      <c r="AF31" s="16" t="s">
        <v>4</v>
      </c>
      <c r="AG31" s="16" t="s">
        <v>4</v>
      </c>
      <c r="AH31" s="16" t="s">
        <v>4</v>
      </c>
      <c r="AI31" s="16" t="s">
        <v>4</v>
      </c>
      <c r="AJ31" s="16" t="s">
        <v>4</v>
      </c>
      <c r="AK31" s="2"/>
    </row>
    <row r="32" spans="1:67" hidden="1">
      <c r="A32" s="5"/>
      <c r="B32" s="6"/>
      <c r="C32" s="6"/>
      <c r="D32" s="6"/>
      <c r="AK32" s="2"/>
    </row>
    <row r="33" spans="1:36">
      <c r="A33" s="10" t="s">
        <v>44</v>
      </c>
      <c r="B33" s="24" t="s">
        <v>13</v>
      </c>
      <c r="C33" s="8">
        <f>102.4*60*1</f>
        <v>6144</v>
      </c>
      <c r="D33" s="8">
        <v>7200</v>
      </c>
      <c r="E33" s="9">
        <v>5600</v>
      </c>
      <c r="F33" s="18"/>
      <c r="G33" s="17"/>
      <c r="H33" s="9">
        <f t="shared" ref="H33:H37" si="117">(C33*60)/($H$30*$H$28*0.8)</f>
        <v>1047.2727272727273</v>
      </c>
      <c r="I33" s="9">
        <f t="shared" ref="I33:I37" si="118">(C33*60)/($I$30*$I$28*0.8)</f>
        <v>698.18181818181813</v>
      </c>
      <c r="J33" s="9">
        <f t="shared" ref="J33:J37" si="119">(C33*60)/($J$30*$J$28*0.8)</f>
        <v>523.63636363636363</v>
      </c>
      <c r="K33" s="9">
        <f t="shared" ref="K33:K37" si="120">(C33*60)/($K$30*$K$28*0.8)</f>
        <v>418.90909090909093</v>
      </c>
      <c r="L33" s="9">
        <f t="shared" ref="L33:L37" si="121">(C33*60)/($L$30*$L$28*0.8)</f>
        <v>349.09090909090907</v>
      </c>
      <c r="M33" s="17"/>
      <c r="N33" s="9">
        <f t="shared" ref="N33:N37" si="122">(C33*60)/($N$30*$N$28*0.8)</f>
        <v>576</v>
      </c>
      <c r="O33" s="9">
        <f t="shared" ref="O33:O37" si="123">(C33*60)/($O$30*$O$28*0.8)</f>
        <v>384</v>
      </c>
      <c r="P33" s="9">
        <f>(C33*60)/($P$30*$P$28*0.8)</f>
        <v>288</v>
      </c>
      <c r="Q33" s="9">
        <f>(C33*60)/($Q$30*$Q$28*0.8)</f>
        <v>230.4</v>
      </c>
      <c r="R33" s="9">
        <f>(C33*60)/($R$30*$R$28*0.8)</f>
        <v>192</v>
      </c>
      <c r="S33" s="9">
        <f>(C33*60)/($S$30*$S$28*0.8)</f>
        <v>164.57142857142858</v>
      </c>
      <c r="T33" s="9">
        <f>(C33*60)/($T$30*$T$28*0.8)</f>
        <v>144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>
      <c r="A34" s="10" t="s">
        <v>33</v>
      </c>
      <c r="B34" s="24" t="s">
        <v>14</v>
      </c>
      <c r="C34" s="8">
        <f>102.4*60*2</f>
        <v>12288</v>
      </c>
      <c r="D34" s="8">
        <v>7200</v>
      </c>
      <c r="E34" s="9">
        <v>5600</v>
      </c>
      <c r="F34" s="18"/>
      <c r="G34" s="17"/>
      <c r="H34" s="9">
        <f t="shared" si="117"/>
        <v>2094.5454545454545</v>
      </c>
      <c r="I34" s="9">
        <f t="shared" si="118"/>
        <v>1396.3636363636363</v>
      </c>
      <c r="J34" s="9">
        <f t="shared" si="119"/>
        <v>1047.2727272727273</v>
      </c>
      <c r="K34" s="9">
        <f t="shared" si="120"/>
        <v>837.81818181818187</v>
      </c>
      <c r="L34" s="9">
        <f t="shared" si="121"/>
        <v>698.18181818181813</v>
      </c>
      <c r="M34" s="17"/>
      <c r="N34" s="9">
        <f t="shared" si="122"/>
        <v>1152</v>
      </c>
      <c r="O34" s="9">
        <f t="shared" si="123"/>
        <v>768</v>
      </c>
      <c r="P34" s="9">
        <f>(C34*60)/($P$30*$P$28*0.8)</f>
        <v>576</v>
      </c>
      <c r="Q34" s="9">
        <f>(C34*60)/($Q$30*$Q$28*0.8)</f>
        <v>460.8</v>
      </c>
      <c r="R34" s="9">
        <f>(C34*60)/($R$30*$R$28*0.8)</f>
        <v>384</v>
      </c>
      <c r="S34" s="9">
        <f>(C34*60)/($S$30*$S$28*0.8)</f>
        <v>329.14285714285717</v>
      </c>
      <c r="T34" s="9">
        <f>(C34*60)/($T$30*$T$28*0.8)</f>
        <v>288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>
      <c r="A35" s="10" t="s">
        <v>32</v>
      </c>
      <c r="B35" s="24" t="s">
        <v>15</v>
      </c>
      <c r="C35" s="8">
        <f>102.4*60*3</f>
        <v>18432</v>
      </c>
      <c r="D35" s="8">
        <v>7200</v>
      </c>
      <c r="E35" s="9">
        <v>5600</v>
      </c>
      <c r="F35" s="18"/>
      <c r="G35" s="17"/>
      <c r="H35" s="9">
        <f t="shared" si="117"/>
        <v>3141.818181818182</v>
      </c>
      <c r="I35" s="9">
        <f t="shared" si="118"/>
        <v>2094.5454545454545</v>
      </c>
      <c r="J35" s="9">
        <f t="shared" si="119"/>
        <v>1570.909090909091</v>
      </c>
      <c r="K35" s="9">
        <f t="shared" si="120"/>
        <v>1256.7272727272727</v>
      </c>
      <c r="L35" s="9">
        <f t="shared" si="121"/>
        <v>1047.2727272727273</v>
      </c>
      <c r="M35" s="17"/>
      <c r="N35" s="9">
        <f t="shared" si="122"/>
        <v>1728</v>
      </c>
      <c r="O35" s="9">
        <f t="shared" si="123"/>
        <v>1152</v>
      </c>
      <c r="P35" s="9">
        <f>(C35*60)/($P$30*$P$28*0.8)</f>
        <v>864</v>
      </c>
      <c r="Q35" s="9">
        <f>(C35*60)/($Q$30*$Q$28*0.8)</f>
        <v>691.2</v>
      </c>
      <c r="R35" s="9">
        <f>(C35*60)/($R$30*$R$28*0.8)</f>
        <v>576</v>
      </c>
      <c r="S35" s="9">
        <f>(C35*60)/($S$30*$S$28*0.8)</f>
        <v>493.71428571428572</v>
      </c>
      <c r="T35" s="9">
        <f>(C35*60)/($T$30*$T$28*0.8)</f>
        <v>432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>
      <c r="A36" s="10" t="s">
        <v>31</v>
      </c>
      <c r="B36" s="24" t="s">
        <v>16</v>
      </c>
      <c r="C36" s="8">
        <f>102.4*60*4</f>
        <v>24576</v>
      </c>
      <c r="D36" s="8">
        <v>7200</v>
      </c>
      <c r="E36" s="9">
        <v>5600</v>
      </c>
      <c r="F36" s="18"/>
      <c r="G36" s="17"/>
      <c r="H36" s="9">
        <f t="shared" si="117"/>
        <v>4189.090909090909</v>
      </c>
      <c r="I36" s="9">
        <f t="shared" si="118"/>
        <v>2792.7272727272725</v>
      </c>
      <c r="J36" s="9">
        <f t="shared" si="119"/>
        <v>2094.5454545454545</v>
      </c>
      <c r="K36" s="9">
        <f t="shared" si="120"/>
        <v>1675.6363636363637</v>
      </c>
      <c r="L36" s="9">
        <f t="shared" si="121"/>
        <v>1396.3636363636363</v>
      </c>
      <c r="M36" s="17"/>
      <c r="N36" s="9">
        <f t="shared" si="122"/>
        <v>2304</v>
      </c>
      <c r="O36" s="9">
        <f t="shared" si="123"/>
        <v>1536</v>
      </c>
      <c r="P36" s="9">
        <f>(C36*60)/($P$30*$P$28*0.8)</f>
        <v>1152</v>
      </c>
      <c r="Q36" s="9">
        <f>(C36*60)/($Q$30*$Q$28*0.8)</f>
        <v>921.6</v>
      </c>
      <c r="R36" s="9">
        <f>(C36*60)/($R$30*$R$28*0.8)</f>
        <v>768</v>
      </c>
      <c r="S36" s="9">
        <f>(C36*60)/($S$30*$S$28*0.8)</f>
        <v>658.28571428571433</v>
      </c>
      <c r="T36" s="9">
        <f>(C36*60)/($T$30*$T$28*0.8)</f>
        <v>576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>
      <c r="A37" s="10" t="s">
        <v>30</v>
      </c>
      <c r="B37" s="24" t="s">
        <v>17</v>
      </c>
      <c r="C37" s="8">
        <f>102.4*60*5</f>
        <v>30720</v>
      </c>
      <c r="D37" s="8">
        <v>7200</v>
      </c>
      <c r="E37" s="9">
        <v>5600</v>
      </c>
      <c r="F37" s="18"/>
      <c r="G37" s="17"/>
      <c r="H37" s="9">
        <f t="shared" si="117"/>
        <v>5236.363636363636</v>
      </c>
      <c r="I37" s="9">
        <f t="shared" si="118"/>
        <v>3490.909090909091</v>
      </c>
      <c r="J37" s="9">
        <f t="shared" si="119"/>
        <v>2618.181818181818</v>
      </c>
      <c r="K37" s="9">
        <f t="shared" si="120"/>
        <v>2094.5454545454545</v>
      </c>
      <c r="L37" s="9">
        <f t="shared" si="121"/>
        <v>1745.4545454545455</v>
      </c>
      <c r="M37" s="17"/>
      <c r="N37" s="9">
        <f t="shared" si="122"/>
        <v>2880</v>
      </c>
      <c r="O37" s="9">
        <f t="shared" si="123"/>
        <v>1920</v>
      </c>
      <c r="P37" s="9">
        <f>(C37*60)/($P$30*$P$28*0.8)</f>
        <v>1440</v>
      </c>
      <c r="Q37" s="9">
        <f>(C37*60)/($Q$30*$Q$28*0.8)</f>
        <v>1152</v>
      </c>
      <c r="R37" s="9">
        <f>(C37*60)/($R$30*$R$28*0.8)</f>
        <v>960</v>
      </c>
      <c r="S37" s="9">
        <f>(C37*60)/($S$30*$S$28*0.8)</f>
        <v>822.85714285714289</v>
      </c>
      <c r="T37" s="9">
        <f>(C37*60)/($T$30*$T$28*0.8)</f>
        <v>720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0" t="s">
        <v>34</v>
      </c>
      <c r="B38" s="24" t="s">
        <v>19</v>
      </c>
      <c r="C38" s="8">
        <f>102.4*60*6</f>
        <v>36864</v>
      </c>
      <c r="D38" s="8">
        <f>7200*2</f>
        <v>14400</v>
      </c>
      <c r="E38" s="9">
        <f>5600*2</f>
        <v>11200</v>
      </c>
      <c r="F38" s="18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9">
        <f>(C38*60)/($U$30*$U$28*0.8)</f>
        <v>768</v>
      </c>
      <c r="V38" s="9">
        <f>(C38*60)/($V$30*$V$28*0.8)</f>
        <v>691.2</v>
      </c>
      <c r="W38" s="9">
        <f>(C38*60)/($W$30*$W$28*0.8)</f>
        <v>628.36363636363637</v>
      </c>
      <c r="X38" s="9">
        <f>(C38*60)/($X$30*$X$28*0.8)</f>
        <v>576</v>
      </c>
      <c r="Y38" s="9">
        <f>(C38*60)/($Y$30*$Y$28*0.8)</f>
        <v>531.69230769230774</v>
      </c>
      <c r="Z38" s="9">
        <f>(C38*60)/($Z$30*$Z$28*0.8)</f>
        <v>493.71428571428572</v>
      </c>
      <c r="AA38" s="9">
        <f>(C38*60)/($AA$30*$AA$28*0.8)</f>
        <v>460.8</v>
      </c>
      <c r="AB38" s="9">
        <f>(C38*60)/($AB$30*$AB$28*0.8)</f>
        <v>432</v>
      </c>
      <c r="AC38" s="17"/>
      <c r="AD38" s="17"/>
      <c r="AE38" s="17"/>
      <c r="AF38" s="17"/>
      <c r="AG38" s="17"/>
      <c r="AH38" s="17"/>
      <c r="AI38" s="17"/>
      <c r="AJ38" s="17"/>
    </row>
    <row r="39" spans="1:36">
      <c r="A39" s="10" t="s">
        <v>35</v>
      </c>
      <c r="B39" s="24" t="s">
        <v>20</v>
      </c>
      <c r="C39" s="8">
        <f>102.4*60*7</f>
        <v>43008</v>
      </c>
      <c r="D39" s="8">
        <f t="shared" ref="D39:D42" si="124">7200*2</f>
        <v>14400</v>
      </c>
      <c r="E39" s="9">
        <f t="shared" ref="E39:E42" si="125">5600*2</f>
        <v>11200</v>
      </c>
      <c r="F39" s="18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9">
        <f t="shared" ref="U39:U47" si="126">(C39*60)/($U$30*$U$28*0.8)</f>
        <v>896</v>
      </c>
      <c r="V39" s="9">
        <f t="shared" ref="V39:V47" si="127">(C39*60)/($V$30*$V$28*0.8)</f>
        <v>806.4</v>
      </c>
      <c r="W39" s="9">
        <f t="shared" ref="W39:W47" si="128">(C39*60)/($W$30*$W$28*0.8)</f>
        <v>733.09090909090912</v>
      </c>
      <c r="X39" s="9">
        <f t="shared" ref="X39:X47" si="129">(C39*60)/($X$30*$X$28*0.8)</f>
        <v>672</v>
      </c>
      <c r="Y39" s="9">
        <f t="shared" ref="Y39:Y47" si="130">(C39*60)/($Y$30*$Y$28*0.8)</f>
        <v>620.30769230769226</v>
      </c>
      <c r="Z39" s="9">
        <f t="shared" ref="Z39:Z47" si="131">(C39*60)/($Z$30*$Z$28*0.8)</f>
        <v>576</v>
      </c>
      <c r="AA39" s="9">
        <f t="shared" ref="AA39:AA47" si="132">(C39*60)/($AA$30*$AA$28*0.8)</f>
        <v>537.6</v>
      </c>
      <c r="AB39" s="9">
        <f t="shared" ref="AB39:AB47" si="133">(C39*60)/($AB$30*$AB$28*0.8)</f>
        <v>504</v>
      </c>
      <c r="AC39" s="17"/>
      <c r="AD39" s="17"/>
      <c r="AE39" s="17"/>
      <c r="AF39" s="17"/>
      <c r="AG39" s="17"/>
      <c r="AH39" s="17"/>
      <c r="AI39" s="17"/>
      <c r="AJ39" s="17"/>
    </row>
    <row r="40" spans="1:36">
      <c r="A40" s="10" t="s">
        <v>36</v>
      </c>
      <c r="B40" s="24" t="s">
        <v>21</v>
      </c>
      <c r="C40" s="8">
        <f>102.4*60*8</f>
        <v>49152</v>
      </c>
      <c r="D40" s="8">
        <f t="shared" si="124"/>
        <v>14400</v>
      </c>
      <c r="E40" s="9">
        <f t="shared" si="125"/>
        <v>11200</v>
      </c>
      <c r="F40" s="18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9">
        <f t="shared" si="126"/>
        <v>1024</v>
      </c>
      <c r="V40" s="9">
        <f t="shared" si="127"/>
        <v>921.6</v>
      </c>
      <c r="W40" s="9">
        <f t="shared" si="128"/>
        <v>837.81818181818187</v>
      </c>
      <c r="X40" s="9">
        <f t="shared" si="129"/>
        <v>768</v>
      </c>
      <c r="Y40" s="9">
        <f t="shared" si="130"/>
        <v>708.92307692307691</v>
      </c>
      <c r="Z40" s="9">
        <f t="shared" si="131"/>
        <v>658.28571428571433</v>
      </c>
      <c r="AA40" s="9">
        <f t="shared" si="132"/>
        <v>614.4</v>
      </c>
      <c r="AB40" s="9">
        <f t="shared" si="133"/>
        <v>576</v>
      </c>
      <c r="AC40" s="17"/>
      <c r="AD40" s="17"/>
      <c r="AE40" s="17"/>
      <c r="AF40" s="17"/>
      <c r="AG40" s="17"/>
      <c r="AH40" s="17"/>
      <c r="AI40" s="17"/>
      <c r="AJ40" s="17"/>
    </row>
    <row r="41" spans="1:36">
      <c r="A41" s="10" t="s">
        <v>37</v>
      </c>
      <c r="B41" s="24" t="s">
        <v>22</v>
      </c>
      <c r="C41" s="8">
        <f>102.4*60*9</f>
        <v>55296</v>
      </c>
      <c r="D41" s="8">
        <f t="shared" si="124"/>
        <v>14400</v>
      </c>
      <c r="E41" s="9">
        <f t="shared" si="125"/>
        <v>11200</v>
      </c>
      <c r="F41" s="18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9">
        <f t="shared" si="126"/>
        <v>1152</v>
      </c>
      <c r="V41" s="9">
        <f t="shared" si="127"/>
        <v>1036.8</v>
      </c>
      <c r="W41" s="9">
        <f t="shared" si="128"/>
        <v>942.5454545454545</v>
      </c>
      <c r="X41" s="9">
        <f t="shared" si="129"/>
        <v>864</v>
      </c>
      <c r="Y41" s="9">
        <f t="shared" si="130"/>
        <v>797.53846153846155</v>
      </c>
      <c r="Z41" s="9">
        <f t="shared" si="131"/>
        <v>740.57142857142856</v>
      </c>
      <c r="AA41" s="9">
        <f t="shared" si="132"/>
        <v>691.2</v>
      </c>
      <c r="AB41" s="9">
        <f t="shared" si="133"/>
        <v>648</v>
      </c>
      <c r="AC41" s="17"/>
      <c r="AD41" s="17"/>
      <c r="AE41" s="17"/>
      <c r="AF41" s="17"/>
      <c r="AG41" s="17"/>
      <c r="AH41" s="17"/>
      <c r="AI41" s="17"/>
      <c r="AJ41" s="17"/>
    </row>
    <row r="42" spans="1:36">
      <c r="A42" s="10" t="s">
        <v>38</v>
      </c>
      <c r="B42" s="24" t="s">
        <v>23</v>
      </c>
      <c r="C42" s="8">
        <f>102.4*60*10</f>
        <v>61440</v>
      </c>
      <c r="D42" s="8">
        <f t="shared" si="124"/>
        <v>14400</v>
      </c>
      <c r="E42" s="9">
        <f t="shared" si="125"/>
        <v>11200</v>
      </c>
      <c r="F42" s="18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9">
        <f t="shared" si="126"/>
        <v>1280</v>
      </c>
      <c r="V42" s="9">
        <f t="shared" si="127"/>
        <v>1152</v>
      </c>
      <c r="W42" s="9">
        <f t="shared" si="128"/>
        <v>1047.2727272727273</v>
      </c>
      <c r="X42" s="9">
        <f t="shared" si="129"/>
        <v>960</v>
      </c>
      <c r="Y42" s="9">
        <f t="shared" si="130"/>
        <v>886.15384615384619</v>
      </c>
      <c r="Z42" s="9">
        <f t="shared" si="131"/>
        <v>822.85714285714289</v>
      </c>
      <c r="AA42" s="9">
        <f t="shared" si="132"/>
        <v>768</v>
      </c>
      <c r="AB42" s="9">
        <f t="shared" si="133"/>
        <v>720</v>
      </c>
      <c r="AC42" s="17"/>
      <c r="AD42" s="17"/>
      <c r="AE42" s="17"/>
      <c r="AF42" s="17"/>
      <c r="AG42" s="17"/>
      <c r="AH42" s="17"/>
      <c r="AI42" s="17"/>
      <c r="AJ42" s="17"/>
    </row>
    <row r="43" spans="1:36">
      <c r="A43" s="10" t="s">
        <v>39</v>
      </c>
      <c r="B43" s="24" t="s">
        <v>24</v>
      </c>
      <c r="C43" s="8">
        <f>102.4*60*11</f>
        <v>67584</v>
      </c>
      <c r="D43" s="8">
        <f>7200*3</f>
        <v>21600</v>
      </c>
      <c r="E43" s="9">
        <f>5600*3</f>
        <v>16800</v>
      </c>
      <c r="F43" s="18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9">
        <f t="shared" si="126"/>
        <v>1408</v>
      </c>
      <c r="V43" s="9">
        <f t="shared" si="127"/>
        <v>1267.2</v>
      </c>
      <c r="W43" s="9">
        <f t="shared" si="128"/>
        <v>1152</v>
      </c>
      <c r="X43" s="9">
        <f t="shared" si="129"/>
        <v>1056</v>
      </c>
      <c r="Y43" s="9">
        <f t="shared" si="130"/>
        <v>974.76923076923072</v>
      </c>
      <c r="Z43" s="9">
        <f t="shared" si="131"/>
        <v>905.14285714285711</v>
      </c>
      <c r="AA43" s="9">
        <f t="shared" si="132"/>
        <v>844.8</v>
      </c>
      <c r="AB43" s="9">
        <f t="shared" si="133"/>
        <v>792</v>
      </c>
      <c r="AC43" s="9">
        <f>(C43*60)/($AC$30*$AC$28*0.8)</f>
        <v>745.41176470588232</v>
      </c>
      <c r="AD43" s="9">
        <f>(C43*60)/($AD$30*$AD$28*0.8)</f>
        <v>704</v>
      </c>
      <c r="AE43" s="9">
        <f>(C43*60)/($AE$30*$AE$28*0.8)</f>
        <v>666.9473684210526</v>
      </c>
      <c r="AF43" s="9">
        <f>(C43*60)/($AF$30*$AF$28*0.8)</f>
        <v>633.6</v>
      </c>
      <c r="AG43" s="9">
        <f>(C43*60)/($AG$30*$AG$28*0.8)</f>
        <v>603.42857142857144</v>
      </c>
      <c r="AH43" s="9">
        <f>(C43*60)/($AH$30*$AH$28*0.8)</f>
        <v>576</v>
      </c>
      <c r="AI43" s="9">
        <f>(C43*60)/($AI$30*$AI$28*0.8)</f>
        <v>550.95652173913038</v>
      </c>
      <c r="AJ43" s="9">
        <f>(C43*60)/($AJ$30*$AJ$28*0.8)</f>
        <v>528</v>
      </c>
    </row>
    <row r="44" spans="1:36">
      <c r="A44" s="10" t="s">
        <v>40</v>
      </c>
      <c r="B44" s="24" t="s">
        <v>25</v>
      </c>
      <c r="C44" s="8">
        <f>102.4*60*12</f>
        <v>73728</v>
      </c>
      <c r="D44" s="8">
        <f t="shared" ref="D44:D47" si="134">7200*3</f>
        <v>21600</v>
      </c>
      <c r="E44" s="9">
        <f t="shared" ref="E44:E47" si="135">5600*3</f>
        <v>16800</v>
      </c>
      <c r="F44" s="18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9">
        <f t="shared" si="126"/>
        <v>1536</v>
      </c>
      <c r="V44" s="9">
        <f t="shared" si="127"/>
        <v>1382.4</v>
      </c>
      <c r="W44" s="9">
        <f t="shared" si="128"/>
        <v>1256.7272727272727</v>
      </c>
      <c r="X44" s="9">
        <f t="shared" si="129"/>
        <v>1152</v>
      </c>
      <c r="Y44" s="9">
        <f t="shared" si="130"/>
        <v>1063.3846153846155</v>
      </c>
      <c r="Z44" s="9">
        <f t="shared" si="131"/>
        <v>987.42857142857144</v>
      </c>
      <c r="AA44" s="9">
        <f t="shared" si="132"/>
        <v>921.6</v>
      </c>
      <c r="AB44" s="9">
        <f t="shared" si="133"/>
        <v>864</v>
      </c>
      <c r="AC44" s="9">
        <f t="shared" ref="AC44:AC47" si="136">(C44*60)/($AC$30*$AC$28*0.8)</f>
        <v>813.17647058823525</v>
      </c>
      <c r="AD44" s="9">
        <f t="shared" ref="AD44:AD47" si="137">(C44*60)/($AD$30*$AD$28*0.8)</f>
        <v>768</v>
      </c>
      <c r="AE44" s="9">
        <f t="shared" ref="AE44:AE47" si="138">(C44*60)/($AE$30*$AE$28*0.8)</f>
        <v>727.57894736842104</v>
      </c>
      <c r="AF44" s="9">
        <f t="shared" ref="AF44:AF47" si="139">(C44*60)/($AF$30*$AF$28*0.8)</f>
        <v>691.2</v>
      </c>
      <c r="AG44" s="9">
        <f t="shared" ref="AG44:AG47" si="140">(C44*60)/($AG$30*$AG$28*0.8)</f>
        <v>658.28571428571433</v>
      </c>
      <c r="AH44" s="9">
        <f t="shared" ref="AH44:AH47" si="141">(C44*60)/($AH$30*$AH$28*0.8)</f>
        <v>628.36363636363637</v>
      </c>
      <c r="AI44" s="9">
        <f t="shared" ref="AI44:AI47" si="142">(C44*60)/($AI$30*$AI$28*0.8)</f>
        <v>601.04347826086962</v>
      </c>
      <c r="AJ44" s="9">
        <f t="shared" ref="AJ44:AJ47" si="143">(C44*60)/($AJ$30*$AJ$28*0.8)</f>
        <v>576</v>
      </c>
    </row>
    <row r="45" spans="1:36">
      <c r="A45" s="10" t="s">
        <v>41</v>
      </c>
      <c r="B45" s="24" t="s">
        <v>26</v>
      </c>
      <c r="C45" s="8">
        <f>102.4*60*13</f>
        <v>79872</v>
      </c>
      <c r="D45" s="8">
        <f t="shared" si="134"/>
        <v>21600</v>
      </c>
      <c r="E45" s="9">
        <f t="shared" si="135"/>
        <v>16800</v>
      </c>
      <c r="F45" s="18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9">
        <f t="shared" si="126"/>
        <v>1664</v>
      </c>
      <c r="V45" s="9">
        <f t="shared" si="127"/>
        <v>1497.6</v>
      </c>
      <c r="W45" s="9">
        <f t="shared" si="128"/>
        <v>1361.4545454545455</v>
      </c>
      <c r="X45" s="9">
        <f t="shared" si="129"/>
        <v>1248</v>
      </c>
      <c r="Y45" s="9">
        <f t="shared" si="130"/>
        <v>1152</v>
      </c>
      <c r="Z45" s="9">
        <f t="shared" si="131"/>
        <v>1069.7142857142858</v>
      </c>
      <c r="AA45" s="9">
        <f t="shared" si="132"/>
        <v>998.4</v>
      </c>
      <c r="AB45" s="9">
        <f t="shared" si="133"/>
        <v>936</v>
      </c>
      <c r="AC45" s="9">
        <f t="shared" si="136"/>
        <v>880.94117647058829</v>
      </c>
      <c r="AD45" s="9">
        <f t="shared" si="137"/>
        <v>832</v>
      </c>
      <c r="AE45" s="9">
        <f t="shared" si="138"/>
        <v>788.21052631578948</v>
      </c>
      <c r="AF45" s="9">
        <f t="shared" si="139"/>
        <v>748.8</v>
      </c>
      <c r="AG45" s="9">
        <f t="shared" si="140"/>
        <v>713.14285714285711</v>
      </c>
      <c r="AH45" s="9">
        <f t="shared" si="141"/>
        <v>680.72727272727275</v>
      </c>
      <c r="AI45" s="9">
        <f t="shared" si="142"/>
        <v>651.13043478260875</v>
      </c>
      <c r="AJ45" s="9">
        <f t="shared" si="143"/>
        <v>624</v>
      </c>
    </row>
    <row r="46" spans="1:36">
      <c r="A46" s="10" t="s">
        <v>42</v>
      </c>
      <c r="B46" s="24" t="s">
        <v>27</v>
      </c>
      <c r="C46" s="8">
        <f>102.4*60*14</f>
        <v>86016</v>
      </c>
      <c r="D46" s="8">
        <f t="shared" si="134"/>
        <v>21600</v>
      </c>
      <c r="E46" s="9">
        <f t="shared" si="135"/>
        <v>16800</v>
      </c>
      <c r="F46" s="18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9">
        <f t="shared" si="126"/>
        <v>1792</v>
      </c>
      <c r="V46" s="9">
        <f t="shared" si="127"/>
        <v>1612.8</v>
      </c>
      <c r="W46" s="9">
        <f t="shared" si="128"/>
        <v>1466.1818181818182</v>
      </c>
      <c r="X46" s="9">
        <f t="shared" si="129"/>
        <v>1344</v>
      </c>
      <c r="Y46" s="9">
        <f t="shared" si="130"/>
        <v>1240.6153846153845</v>
      </c>
      <c r="Z46" s="9">
        <f t="shared" si="131"/>
        <v>1152</v>
      </c>
      <c r="AA46" s="9">
        <f t="shared" si="132"/>
        <v>1075.2</v>
      </c>
      <c r="AB46" s="9">
        <f t="shared" si="133"/>
        <v>1008</v>
      </c>
      <c r="AC46" s="9">
        <f t="shared" si="136"/>
        <v>948.70588235294122</v>
      </c>
      <c r="AD46" s="9">
        <f t="shared" si="137"/>
        <v>896</v>
      </c>
      <c r="AE46" s="9">
        <f t="shared" si="138"/>
        <v>848.84210526315792</v>
      </c>
      <c r="AF46" s="9">
        <f t="shared" si="139"/>
        <v>806.4</v>
      </c>
      <c r="AG46" s="9">
        <f t="shared" si="140"/>
        <v>768</v>
      </c>
      <c r="AH46" s="9">
        <f t="shared" si="141"/>
        <v>733.09090909090912</v>
      </c>
      <c r="AI46" s="9">
        <f t="shared" si="142"/>
        <v>701.21739130434787</v>
      </c>
      <c r="AJ46" s="9">
        <f t="shared" si="143"/>
        <v>672</v>
      </c>
    </row>
    <row r="47" spans="1:36">
      <c r="A47" s="10" t="s">
        <v>43</v>
      </c>
      <c r="B47" s="24" t="s">
        <v>28</v>
      </c>
      <c r="C47" s="8">
        <f>102.4*60*15</f>
        <v>92160</v>
      </c>
      <c r="D47" s="8">
        <f t="shared" si="134"/>
        <v>21600</v>
      </c>
      <c r="E47" s="9">
        <f t="shared" si="135"/>
        <v>16800</v>
      </c>
      <c r="F47" s="18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9">
        <f t="shared" si="126"/>
        <v>1920</v>
      </c>
      <c r="V47" s="9">
        <f t="shared" si="127"/>
        <v>1728</v>
      </c>
      <c r="W47" s="9">
        <f t="shared" si="128"/>
        <v>1570.909090909091</v>
      </c>
      <c r="X47" s="9">
        <f t="shared" si="129"/>
        <v>1440</v>
      </c>
      <c r="Y47" s="9">
        <f t="shared" si="130"/>
        <v>1329.2307692307693</v>
      </c>
      <c r="Z47" s="9">
        <f t="shared" si="131"/>
        <v>1234.2857142857142</v>
      </c>
      <c r="AA47" s="9">
        <f t="shared" si="132"/>
        <v>1152</v>
      </c>
      <c r="AB47" s="9">
        <f t="shared" si="133"/>
        <v>1080</v>
      </c>
      <c r="AC47" s="9">
        <f t="shared" si="136"/>
        <v>1016.4705882352941</v>
      </c>
      <c r="AD47" s="9">
        <f t="shared" si="137"/>
        <v>960</v>
      </c>
      <c r="AE47" s="9">
        <f t="shared" si="138"/>
        <v>909.47368421052636</v>
      </c>
      <c r="AF47" s="9">
        <f t="shared" si="139"/>
        <v>864</v>
      </c>
      <c r="AG47" s="9">
        <f t="shared" si="140"/>
        <v>822.85714285714289</v>
      </c>
      <c r="AH47" s="9">
        <f t="shared" si="141"/>
        <v>785.4545454545455</v>
      </c>
      <c r="AI47" s="9">
        <f t="shared" si="142"/>
        <v>751.304347826087</v>
      </c>
      <c r="AJ47" s="9">
        <f t="shared" si="143"/>
        <v>720</v>
      </c>
    </row>
    <row r="48" spans="1:36">
      <c r="A48" s="28"/>
      <c r="B48" s="29"/>
      <c r="C48" s="30"/>
      <c r="D48" s="30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</row>
    <row r="49" spans="1:2">
      <c r="A49" s="41" t="s">
        <v>29</v>
      </c>
      <c r="B49" s="41"/>
    </row>
  </sheetData>
  <mergeCells count="19">
    <mergeCell ref="D3:D5"/>
    <mergeCell ref="A49:B49"/>
    <mergeCell ref="H27:S27"/>
    <mergeCell ref="A2:F2"/>
    <mergeCell ref="C27:C30"/>
    <mergeCell ref="D27:D30"/>
    <mergeCell ref="F27:G27"/>
    <mergeCell ref="A26:F26"/>
    <mergeCell ref="A24:B24"/>
    <mergeCell ref="E27:E30"/>
    <mergeCell ref="A27:A31"/>
    <mergeCell ref="B27:B31"/>
    <mergeCell ref="E3:F3"/>
    <mergeCell ref="E4:E5"/>
    <mergeCell ref="F4:F5"/>
    <mergeCell ref="A3:A6"/>
    <mergeCell ref="G3:BO3"/>
    <mergeCell ref="B3:B6"/>
    <mergeCell ref="C3:C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E-EC1-2455</dc:creator>
  <cp:lastModifiedBy>E-EC1-2833</cp:lastModifiedBy>
  <dcterms:created xsi:type="dcterms:W3CDTF">2019-07-22T17:22:55Z</dcterms:created>
  <dcterms:modified xsi:type="dcterms:W3CDTF">2024-05-21T18:52:10Z</dcterms:modified>
</cp:coreProperties>
</file>